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8010" tabRatio="782" activeTab="8"/>
  </bookViews>
  <sheets>
    <sheet name="Tong hop" sheetId="14" r:id="rId1"/>
    <sheet name="PTN Khi Nen" sheetId="1" r:id="rId2"/>
    <sheet name="PTN thuy luc" sheetId="4" r:id="rId3"/>
    <sheet name="PTN TĐH" sheetId="26" r:id="rId4"/>
    <sheet name="MPS PA" sheetId="10" r:id="rId5"/>
    <sheet name="MPS I4.0 " sheetId="27" r:id="rId6"/>
    <sheet name="MPS 210 Full(12 stations) " sheetId="20" r:id="rId7"/>
    <sheet name="MPS-500 -FMS " sheetId="23" r:id="rId8"/>
    <sheet name="Training" sheetId="16" r:id="rId9"/>
  </sheets>
  <definedNames>
    <definedName name="_xlnm._FilterDatabase" localSheetId="1" hidden="1">'PTN Khi Nen'!$A$3:$F$3</definedName>
  </definedNames>
  <calcPr calcId="144525"/>
</workbook>
</file>

<file path=xl/calcChain.xml><?xml version="1.0" encoding="utf-8"?>
<calcChain xmlns="http://schemas.openxmlformats.org/spreadsheetml/2006/main">
  <c r="D11" i="14" l="1"/>
  <c r="D10" i="14"/>
  <c r="D9" i="14"/>
  <c r="D8" i="14"/>
  <c r="D7" i="14"/>
  <c r="D6" i="14"/>
  <c r="D5" i="14"/>
  <c r="H71" i="23"/>
  <c r="H70" i="23"/>
  <c r="H69" i="23"/>
  <c r="H68" i="23"/>
  <c r="H67" i="23"/>
  <c r="H66" i="23"/>
  <c r="H65" i="23"/>
  <c r="H64" i="23"/>
  <c r="H63" i="23"/>
  <c r="H62" i="23"/>
  <c r="H50" i="20"/>
  <c r="H51" i="20"/>
  <c r="H52" i="20"/>
  <c r="H53" i="20"/>
  <c r="H54" i="20"/>
  <c r="H55" i="20"/>
  <c r="H56" i="20"/>
  <c r="H57" i="20"/>
  <c r="H58" i="20"/>
  <c r="H59" i="20"/>
  <c r="H60" i="20"/>
  <c r="H61" i="20"/>
  <c r="H62" i="20"/>
  <c r="H63" i="20"/>
  <c r="H64" i="20"/>
  <c r="H65" i="20"/>
  <c r="H66" i="20"/>
  <c r="H67" i="20"/>
  <c r="H68" i="20"/>
  <c r="H69" i="20"/>
  <c r="H49" i="20"/>
  <c r="H80" i="20"/>
  <c r="H71" i="20"/>
  <c r="H72" i="20"/>
  <c r="H73" i="20"/>
  <c r="H74" i="20"/>
  <c r="H75" i="20"/>
  <c r="H76" i="20"/>
  <c r="H77" i="20"/>
  <c r="H78" i="20"/>
  <c r="H79" i="20"/>
  <c r="H8" i="27"/>
  <c r="H33" i="10"/>
  <c r="H32" i="10"/>
  <c r="H31" i="10"/>
  <c r="H30" i="10"/>
  <c r="H29" i="10"/>
  <c r="H28" i="10"/>
  <c r="H27" i="10"/>
  <c r="H26" i="10"/>
  <c r="H25" i="10"/>
  <c r="H24" i="10"/>
  <c r="H54" i="26"/>
  <c r="H45" i="26"/>
  <c r="H74" i="4"/>
  <c r="H73" i="4"/>
  <c r="H72" i="4"/>
  <c r="H71" i="4"/>
  <c r="H70" i="4"/>
  <c r="H69" i="4"/>
  <c r="H68" i="4"/>
  <c r="H67" i="4"/>
  <c r="H66" i="4"/>
  <c r="H65" i="4"/>
  <c r="H71" i="1"/>
  <c r="H84" i="1"/>
  <c r="H75" i="23" l="1"/>
  <c r="H37" i="10"/>
  <c r="H7" i="27" l="1"/>
  <c r="H11" i="27" s="1"/>
  <c r="H53" i="26"/>
  <c r="H52" i="26"/>
  <c r="H51" i="26"/>
  <c r="H50" i="26"/>
  <c r="H49" i="26"/>
  <c r="H48" i="26"/>
  <c r="H47" i="26"/>
  <c r="H46" i="26"/>
  <c r="H44" i="26"/>
  <c r="H58" i="26" s="1"/>
  <c r="H5" i="27"/>
  <c r="H4" i="27"/>
  <c r="H42" i="26"/>
  <c r="H41" i="26"/>
  <c r="H40" i="26"/>
  <c r="H39" i="26"/>
  <c r="H36" i="26"/>
  <c r="H35" i="26"/>
  <c r="H34" i="26"/>
  <c r="H33" i="26"/>
  <c r="H32" i="26"/>
  <c r="H31" i="26"/>
  <c r="H28" i="26"/>
  <c r="H27" i="26"/>
  <c r="H26" i="26"/>
  <c r="H25" i="26"/>
  <c r="H24" i="26"/>
  <c r="H23" i="26"/>
  <c r="H22" i="26"/>
  <c r="H21" i="26"/>
  <c r="H20" i="26"/>
  <c r="H19" i="26"/>
  <c r="H18" i="26"/>
  <c r="H17" i="26"/>
  <c r="H16" i="26"/>
  <c r="H15" i="26"/>
  <c r="H13" i="26"/>
  <c r="H12" i="26"/>
  <c r="H11" i="26"/>
  <c r="H10" i="26"/>
  <c r="H9" i="26"/>
  <c r="H8" i="26"/>
  <c r="H7" i="26"/>
  <c r="H6" i="26"/>
  <c r="H5" i="26"/>
  <c r="H55" i="26" s="1"/>
  <c r="H16" i="16"/>
  <c r="H5" i="16"/>
  <c r="H7" i="16"/>
  <c r="H8" i="16"/>
  <c r="H9" i="16"/>
  <c r="H10" i="16"/>
  <c r="H18" i="16"/>
  <c r="H17" i="16"/>
  <c r="H15" i="16"/>
  <c r="H13" i="16"/>
  <c r="H12" i="16"/>
  <c r="H11" i="16"/>
  <c r="H4" i="16"/>
  <c r="H9" i="27" l="1"/>
  <c r="H57" i="26"/>
  <c r="H59" i="26" s="1"/>
  <c r="H19" i="16"/>
  <c r="H20" i="16" l="1"/>
  <c r="H21" i="16" s="1"/>
  <c r="D16" i="14" s="1"/>
  <c r="D18" i="14" s="1"/>
  <c r="H10" i="27"/>
  <c r="H12" i="27" s="1"/>
  <c r="H41" i="23"/>
  <c r="H40" i="23"/>
  <c r="H8" i="23" l="1"/>
  <c r="H15" i="23"/>
  <c r="H19" i="23"/>
  <c r="H23" i="23"/>
  <c r="H24" i="23"/>
  <c r="H43" i="23"/>
  <c r="H48" i="23"/>
  <c r="H11" i="23"/>
  <c r="H14" i="23"/>
  <c r="H18" i="23"/>
  <c r="H22" i="23"/>
  <c r="H36" i="23"/>
  <c r="H39" i="23"/>
  <c r="H42" i="23"/>
  <c r="H45" i="23"/>
  <c r="H53" i="23"/>
  <c r="H55" i="23"/>
  <c r="H57" i="23"/>
  <c r="H59" i="23"/>
  <c r="H10" i="23"/>
  <c r="H13" i="23"/>
  <c r="H17" i="23"/>
  <c r="H21" i="23"/>
  <c r="H38" i="23"/>
  <c r="H46" i="23"/>
  <c r="H9" i="23"/>
  <c r="H12" i="23"/>
  <c r="H16" i="23"/>
  <c r="H20" i="23"/>
  <c r="H25" i="23"/>
  <c r="H37" i="23"/>
  <c r="H44" i="23"/>
  <c r="H47" i="23"/>
  <c r="H49" i="23"/>
  <c r="H52" i="23"/>
  <c r="H54" i="23"/>
  <c r="H56" i="23"/>
  <c r="H58" i="23"/>
  <c r="H60" i="23"/>
  <c r="H50" i="23" l="1"/>
  <c r="H72" i="23"/>
  <c r="H51" i="23"/>
  <c r="H74" i="23" l="1"/>
  <c r="H76" i="23" s="1"/>
  <c r="H11" i="20" l="1"/>
  <c r="H29" i="20"/>
  <c r="H41" i="20"/>
  <c r="H6" i="20"/>
  <c r="H24" i="20"/>
  <c r="H28" i="20"/>
  <c r="H36" i="20"/>
  <c r="H40" i="20"/>
  <c r="H44" i="20"/>
  <c r="H5" i="20"/>
  <c r="H9" i="20"/>
  <c r="H13" i="20"/>
  <c r="H27" i="20"/>
  <c r="H84" i="20" s="1"/>
  <c r="H31" i="20"/>
  <c r="H35" i="20"/>
  <c r="H39" i="20"/>
  <c r="H43" i="20"/>
  <c r="H47" i="20"/>
  <c r="H7" i="20"/>
  <c r="H25" i="20"/>
  <c r="H37" i="20"/>
  <c r="H45" i="20"/>
  <c r="H10" i="20"/>
  <c r="H32" i="20"/>
  <c r="H4" i="20"/>
  <c r="H81" i="20" s="1"/>
  <c r="H8" i="20"/>
  <c r="H12" i="20"/>
  <c r="H26" i="20"/>
  <c r="H30" i="20"/>
  <c r="H34" i="20"/>
  <c r="H38" i="20"/>
  <c r="H42" i="20"/>
  <c r="H46" i="20"/>
  <c r="H33" i="20"/>
  <c r="H83" i="20" l="1"/>
  <c r="H85" i="20" s="1"/>
  <c r="H6" i="1" l="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2" i="1"/>
  <c r="H73" i="1"/>
  <c r="H74" i="1"/>
  <c r="H5" i="1"/>
  <c r="H6" i="4"/>
  <c r="H7" i="4"/>
  <c r="H8" i="4"/>
  <c r="H9" i="4"/>
  <c r="H10" i="4"/>
  <c r="H11" i="4"/>
  <c r="H12" i="4"/>
  <c r="H13" i="4"/>
  <c r="H14" i="4"/>
  <c r="H15" i="4"/>
  <c r="H16" i="4"/>
  <c r="H17" i="4"/>
  <c r="H35" i="4"/>
  <c r="H49" i="4"/>
  <c r="H50" i="4"/>
  <c r="H51" i="4"/>
  <c r="H52" i="4"/>
  <c r="H53" i="4"/>
  <c r="H54" i="4"/>
  <c r="H55" i="4"/>
  <c r="H56" i="4"/>
  <c r="H57" i="4"/>
  <c r="H58" i="4"/>
  <c r="H59" i="4"/>
  <c r="H60" i="4"/>
  <c r="H61" i="4"/>
  <c r="H62" i="4"/>
  <c r="H63" i="4"/>
  <c r="H78" i="4" s="1"/>
  <c r="H64" i="4"/>
  <c r="H5" i="4"/>
  <c r="H19" i="10" l="1"/>
  <c r="H13" i="10"/>
  <c r="H5" i="10"/>
  <c r="H12" i="10"/>
  <c r="H20" i="10"/>
  <c r="H14" i="10"/>
  <c r="H6" i="10"/>
  <c r="H21" i="10"/>
  <c r="H15" i="10"/>
  <c r="H7" i="10"/>
  <c r="H17" i="10"/>
  <c r="H9" i="10"/>
  <c r="H22" i="10"/>
  <c r="H16" i="10"/>
  <c r="H8" i="10"/>
  <c r="H10" i="10"/>
  <c r="H18" i="10"/>
  <c r="H11" i="10"/>
  <c r="H4" i="10"/>
  <c r="H47" i="4"/>
  <c r="H43" i="4"/>
  <c r="H39" i="4"/>
  <c r="H27" i="4"/>
  <c r="H19" i="4"/>
  <c r="H26" i="4"/>
  <c r="H18" i="4"/>
  <c r="H48" i="4"/>
  <c r="H44" i="4"/>
  <c r="H40" i="4"/>
  <c r="H36" i="4"/>
  <c r="H29" i="4"/>
  <c r="H21" i="4"/>
  <c r="H34" i="4"/>
  <c r="H28" i="4"/>
  <c r="H20" i="4"/>
  <c r="H45" i="4"/>
  <c r="H41" i="4"/>
  <c r="H37" i="4"/>
  <c r="H31" i="4"/>
  <c r="H23" i="4"/>
  <c r="H30" i="4"/>
  <c r="H22" i="4"/>
  <c r="H46" i="4"/>
  <c r="H42" i="4"/>
  <c r="H38" i="4"/>
  <c r="H33" i="4"/>
  <c r="H25" i="4"/>
  <c r="H32" i="4"/>
  <c r="H24" i="4"/>
  <c r="H83" i="1"/>
  <c r="H79" i="1"/>
  <c r="H75" i="1"/>
  <c r="H82" i="1"/>
  <c r="H78" i="1"/>
  <c r="H80" i="1"/>
  <c r="H76" i="1"/>
  <c r="H81" i="1"/>
  <c r="H77" i="1"/>
  <c r="H75" i="4" l="1"/>
  <c r="H85" i="1"/>
  <c r="H88" i="1"/>
  <c r="H34" i="10"/>
  <c r="H36" i="10" l="1"/>
  <c r="H38" i="10" s="1"/>
  <c r="H77" i="4"/>
  <c r="H79" i="4" s="1"/>
  <c r="H87" i="1"/>
  <c r="H89" i="1" s="1"/>
  <c r="D12" i="14" l="1"/>
</calcChain>
</file>

<file path=xl/sharedStrings.xml><?xml version="1.0" encoding="utf-8"?>
<sst xmlns="http://schemas.openxmlformats.org/spreadsheetml/2006/main" count="1265" uniqueCount="427">
  <si>
    <t>Mobile laboratory workbench double side with profile plate and  frame for mounting electrical components</t>
  </si>
  <si>
    <t>Pcs</t>
  </si>
  <si>
    <t>Fixed drawer  with 4 drawer for installation in mobile workstations</t>
  </si>
  <si>
    <t>Cable guide</t>
  </si>
  <si>
    <t>Equipment set TP 101 – Basic level: Basic pneumatics training</t>
  </si>
  <si>
    <t>3/2-way valve with pushbutton actuator, normally closed</t>
  </si>
  <si>
    <t>3/2-way valve with pushbutton actuator, normally open</t>
  </si>
  <si>
    <t>5/2-way valve with selector switch</t>
  </si>
  <si>
    <t xml:space="preserve">3/2-way valve with selector switch, normally closed </t>
  </si>
  <si>
    <t>3/2-way roller lever valve, normally closed</t>
  </si>
  <si>
    <t>Proximity sensor, pneumatic, with cylinder attachment</t>
  </si>
  <si>
    <t>Pneumatic timer, normally closed</t>
  </si>
  <si>
    <t>Pressure sequence valve</t>
  </si>
  <si>
    <t>3/2-way valve, pneumatically actuated at one end</t>
  </si>
  <si>
    <t>5/2-way valve, pneumatically actuated at one end</t>
  </si>
  <si>
    <t>5/2-way double pilot valve, pneumatically actuated at both ends</t>
  </si>
  <si>
    <t xml:space="preserve">Shuttle valve (OR) </t>
  </si>
  <si>
    <t>Dual-pressure valve (logic AND)</t>
  </si>
  <si>
    <t>Quick-exhaust valve</t>
  </si>
  <si>
    <t>One-way flow control valve</t>
  </si>
  <si>
    <t>Single-acting cylinder</t>
  </si>
  <si>
    <t>Double-acting cylinder</t>
  </si>
  <si>
    <t>Start-up valve with filter control valve</t>
  </si>
  <si>
    <t>Pressure regulator valve with gauge</t>
  </si>
  <si>
    <t>Pressure gauge</t>
  </si>
  <si>
    <t>Manifold</t>
  </si>
  <si>
    <t>Plastic tubing 4 x 0.75 Silver (10 m)</t>
  </si>
  <si>
    <t>Supplementary equipment set to upgrade from Pneumatics, Basic level 
TP 101 to Electropneumatics, Basic level TP 201</t>
  </si>
  <si>
    <t>Signal input, electrical</t>
  </si>
  <si>
    <t>Relay, three-fold</t>
  </si>
  <si>
    <t>Limit switch, electrical, left-actuated</t>
  </si>
  <si>
    <t>Limit switch, electrical, right-actuated</t>
  </si>
  <si>
    <t>Proximity sensor, optical, M12</t>
  </si>
  <si>
    <t>Electronic proximity switch with cylinder attachment</t>
  </si>
  <si>
    <t>2 x 3/2-way solenoid valve with LED, normally closed</t>
  </si>
  <si>
    <t>5/2-way solenoid valve with LED</t>
  </si>
  <si>
    <t>2x 5/2-way double solenoid valve with LED</t>
  </si>
  <si>
    <t>Pressure sensor with display</t>
  </si>
  <si>
    <t>Indicator unit and distributor, electrical</t>
  </si>
  <si>
    <t>Equipment set TP 240 – Advanced level: Sensors in pneumatics</t>
  </si>
  <si>
    <t>Signal converter for position transmitter</t>
  </si>
  <si>
    <t>Flow sensor, 0.5 – 50 l/min, analogue</t>
  </si>
  <si>
    <t>Pressure switch, 0 to -1 bar</t>
  </si>
  <si>
    <t>Vacuum generator</t>
  </si>
  <si>
    <t>Suction gripper</t>
  </si>
  <si>
    <t>Stop, 35 mm adjustment path</t>
  </si>
  <si>
    <t>Double-acting profile cylinder</t>
  </si>
  <si>
    <t>Basic principles of pneumatics and electropneumatics
Textbook</t>
  </si>
  <si>
    <t>Pneumatics, Basic level TP 101: Workbook</t>
  </si>
  <si>
    <t>Electropneumatics, Basic level TP 201: Workbook</t>
  </si>
  <si>
    <t>Sensors in pneumatics TP 240: Workbook</t>
  </si>
  <si>
    <t>Sensor technology 1: WBT</t>
  </si>
  <si>
    <t>Compressor</t>
  </si>
  <si>
    <t>Compressor accessories</t>
  </si>
  <si>
    <t>Power supply unit for mounting frame</t>
  </si>
  <si>
    <t>Accessory box</t>
  </si>
  <si>
    <t>FluidSIM® 5 for Pneumatics</t>
  </si>
  <si>
    <t>Position transmitter, 0 – 50 mm, analogue</t>
  </si>
  <si>
    <t>Electronic pressure sensor, 0 – 10 bar</t>
  </si>
  <si>
    <t>Flow sensor, -1 – 1 l/min, analogue</t>
  </si>
  <si>
    <t>Festo Didactic</t>
  </si>
  <si>
    <t>Set</t>
  </si>
  <si>
    <t>pcs</t>
  </si>
  <si>
    <t>I/O data cable with SysLink connectors (IEEE 488)</t>
  </si>
  <si>
    <t>licences</t>
  </si>
  <si>
    <t>set</t>
  </si>
  <si>
    <t>Pneumatics/Hydraulics Magnetic symbol sets</t>
  </si>
  <si>
    <t>Electrical engineering Magnetic symbol sets</t>
  </si>
  <si>
    <t>Equipment set:</t>
  </si>
  <si>
    <t>Workstation &amp; accessories for workstation:</t>
  </si>
  <si>
    <t>4 mm Safety laboratory cables, 106 pieces, red, blue and black</t>
  </si>
  <si>
    <t>11.01</t>
  </si>
  <si>
    <t>11.02</t>
  </si>
  <si>
    <t>11.03</t>
  </si>
  <si>
    <t>11.04</t>
  </si>
  <si>
    <t>11.05</t>
  </si>
  <si>
    <t>11.06</t>
  </si>
  <si>
    <t>11.07</t>
  </si>
  <si>
    <t>11.08</t>
  </si>
  <si>
    <t>11.09</t>
  </si>
  <si>
    <t>11.10</t>
  </si>
  <si>
    <t>11.11</t>
  </si>
  <si>
    <t>11.12</t>
  </si>
  <si>
    <t>IEC power cable</t>
  </si>
  <si>
    <t>11.13</t>
  </si>
  <si>
    <t>11.14</t>
  </si>
  <si>
    <t>11.15</t>
  </si>
  <si>
    <t>11.16</t>
  </si>
  <si>
    <t>11.17</t>
  </si>
  <si>
    <t>11.18</t>
  </si>
  <si>
    <t>11.19</t>
  </si>
  <si>
    <t>11.20</t>
  </si>
  <si>
    <t>11.21</t>
  </si>
  <si>
    <t>11.22</t>
  </si>
  <si>
    <t>13.01</t>
  </si>
  <si>
    <t>13.02</t>
  </si>
  <si>
    <t>13.03</t>
  </si>
  <si>
    <t>13.04</t>
  </si>
  <si>
    <t>13.05</t>
  </si>
  <si>
    <t>13.06</t>
  </si>
  <si>
    <t>13.07</t>
  </si>
  <si>
    <t>13.08</t>
  </si>
  <si>
    <t>13.09</t>
  </si>
  <si>
    <t>13.10</t>
  </si>
  <si>
    <t>13.11</t>
  </si>
  <si>
    <t>13.12</t>
  </si>
  <si>
    <t>14.01</t>
  </si>
  <si>
    <t>14.02</t>
  </si>
  <si>
    <t>14.03</t>
  </si>
  <si>
    <t>14.04</t>
  </si>
  <si>
    <t>14.05</t>
  </si>
  <si>
    <t>14.06</t>
  </si>
  <si>
    <t>14.07</t>
  </si>
  <si>
    <t>14.08</t>
  </si>
  <si>
    <t>14.09</t>
  </si>
  <si>
    <t>14.10</t>
  </si>
  <si>
    <t>14.11</t>
  </si>
  <si>
    <t>14.12</t>
  </si>
  <si>
    <t>Set of posters on pneumatic</t>
  </si>
  <si>
    <t>HP/DELL…</t>
  </si>
  <si>
    <t xml:space="preserve">Fixed drawer unit hydraulic with 3 drawers 
</t>
  </si>
  <si>
    <t xml:space="preserve">Oil spillage/protective mat
</t>
  </si>
  <si>
    <t xml:space="preserve">Hose holder
</t>
  </si>
  <si>
    <t>Basic hydraulics training equipment set TP 501</t>
  </si>
  <si>
    <t>Pressure relief valve</t>
  </si>
  <si>
    <t>2-way flow control valve</t>
  </si>
  <si>
    <t>Non-return valve, delockable</t>
  </si>
  <si>
    <t>Non-return valve, 0,6 MPa opening pressure</t>
  </si>
  <si>
    <t>4/2-way hand lever valve, spring return</t>
  </si>
  <si>
    <t xml:space="preserve">4/3-way hand lever valve, relieving mid-position (AB-&gt;T), detenting </t>
  </si>
  <si>
    <t>4/3-way hand lever valve, closed mid-position, detenting</t>
  </si>
  <si>
    <t>Shut-off valve</t>
  </si>
  <si>
    <t>Differential cylinder 16/10/200 with cover</t>
  </si>
  <si>
    <t>Weight, 9 kg for cylinder</t>
  </si>
  <si>
    <t>Hydraulic motor</t>
  </si>
  <si>
    <t>T-distributor</t>
  </si>
  <si>
    <t>4-way distributor with pressure gauge</t>
  </si>
  <si>
    <t>Flow sensor</t>
  </si>
  <si>
    <t>Supplementary equipment set from Hydraulics, Basic level TP 501 to Electrohydraulics, Basic level TP 601</t>
  </si>
  <si>
    <t xml:space="preserve">Relay, three-fold </t>
  </si>
  <si>
    <t xml:space="preserve">Signal input, electrical </t>
  </si>
  <si>
    <t xml:space="preserve">Limit switch, electrical, left-actuated </t>
  </si>
  <si>
    <t xml:space="preserve">Limit switch, electrical, right-actuated </t>
  </si>
  <si>
    <t>4/2-way double solenoid valve, detenting</t>
  </si>
  <si>
    <t>4/2-way double solenoid valve, spring return</t>
  </si>
  <si>
    <t>4/3-way solenoid valve, closed mid-position</t>
  </si>
  <si>
    <t>Mounting kit for cylinders</t>
  </si>
  <si>
    <t>Pressure switch, electronic</t>
  </si>
  <si>
    <t>Proximity switch, electronic</t>
  </si>
  <si>
    <t>Hose line with quick release couplings. Tube length: 600 mm</t>
  </si>
  <si>
    <t>Hose line with quick release couplings. Tube length: 1000 mm</t>
  </si>
  <si>
    <t>Hose line with quick release couplings. Tube length: 1500 mm</t>
  </si>
  <si>
    <t xml:space="preserve">Pressure relief unit </t>
  </si>
  <si>
    <t>Measuring container for hydraulic oil</t>
  </si>
  <si>
    <t>Universal bracket</t>
  </si>
  <si>
    <t xml:space="preserve">Power supply unit 24 VDC for mounting frame </t>
  </si>
  <si>
    <t xml:space="preserve">Fundermental of hydraulics and electrohydraulics, Textbook </t>
  </si>
  <si>
    <t xml:space="preserve">Hydraulics basic level, Workbook </t>
  </si>
  <si>
    <t xml:space="preserve">Electrohydraulics basic level, Workbook </t>
  </si>
  <si>
    <t>Software FluidSIM 5 Hydraulics (Single licence with online activation )</t>
  </si>
  <si>
    <t>Hydraulic oil (DIN 51524)</t>
  </si>
  <si>
    <t>Hydraulic power pack with two constant-displacement pumps and one motor</t>
  </si>
  <si>
    <t>Hydraulics training equipment:</t>
  </si>
  <si>
    <t xml:space="preserve"> Electrohydraulics:</t>
  </si>
  <si>
    <t>Emergency stop pushbutton, electrical</t>
  </si>
  <si>
    <t>Measuring case</t>
  </si>
  <si>
    <t>Set of posters on hydraulics</t>
  </si>
  <si>
    <t>13.13</t>
  </si>
  <si>
    <t>13.14</t>
  </si>
  <si>
    <t>13.15</t>
  </si>
  <si>
    <t>13.16</t>
  </si>
  <si>
    <t>Proximity sensor M12</t>
  </si>
  <si>
    <t>license</t>
  </si>
  <si>
    <t>Festo Didactic / Siemens</t>
  </si>
  <si>
    <t>STEP 7 Trainer Package for 6 users</t>
  </si>
  <si>
    <t>Tool set</t>
  </si>
  <si>
    <t>Filtration Station</t>
  </si>
  <si>
    <t>Mixing station</t>
  </si>
  <si>
    <t>Reactor station</t>
  </si>
  <si>
    <t>Bottling station</t>
  </si>
  <si>
    <t>PLC programming cable (cable and PC/MPI adapter)</t>
  </si>
  <si>
    <t>Simulation box, digital/analogue</t>
  </si>
  <si>
    <t>I/O data cable with SysLink connectors (IEEE 488) at both ends</t>
  </si>
  <si>
    <t>Analogue cable parallel</t>
  </si>
  <si>
    <t>Analogue cable crossed over</t>
  </si>
  <si>
    <t>Syslink cable crossed over</t>
  </si>
  <si>
    <t>Set of bottles (required for the bottling station)</t>
  </si>
  <si>
    <t xml:space="preserve">Process automation workpiece set </t>
  </si>
  <si>
    <t>Process automation workbook (in English)</t>
  </si>
  <si>
    <t>Classroom Compressor</t>
  </si>
  <si>
    <t>Accessories for compressor</t>
  </si>
  <si>
    <t>FluidLab-Process Automaton software</t>
  </si>
  <si>
    <t>Distributing station</t>
  </si>
  <si>
    <t>Testing station</t>
  </si>
  <si>
    <t>Processing station</t>
  </si>
  <si>
    <t>Handling station, electrical</t>
  </si>
  <si>
    <t>Pick&amp;Place station</t>
  </si>
  <si>
    <t>Fluidic Muscle Press station</t>
  </si>
  <si>
    <t>Separating station</t>
  </si>
  <si>
    <t>Storing station</t>
  </si>
  <si>
    <t>Sorting station</t>
  </si>
  <si>
    <t>MPS® trolley, 700 x 350</t>
  </si>
  <si>
    <t>Control console</t>
  </si>
  <si>
    <t>EduTrainer® Universal Preferred versions MPS®/MPS® PA: A4 rack with SIMATIC S7-300 CPU 315F-2PN/DP</t>
  </si>
  <si>
    <t>PC adapter</t>
  </si>
  <si>
    <t>IEC power cable 90°</t>
  </si>
  <si>
    <t>Simulation box, digital</t>
  </si>
  <si>
    <t>Workpiece insert “Thermometer”</t>
  </si>
  <si>
    <t>Workpiece set “Housings”</t>
  </si>
  <si>
    <t>Workpiece set “Cylinder bodies”</t>
  </si>
  <si>
    <t>Workpiece set “Reject bodies”</t>
  </si>
  <si>
    <t>Workpiece set “Reject housings”</t>
  </si>
  <si>
    <t>Workpiece set “For cylinder assembly”</t>
  </si>
  <si>
    <t>Mechatronics Assistant version 2</t>
  </si>
  <si>
    <t>MPS® Robot Assembly Station:</t>
  </si>
  <si>
    <t>Robotics software: CIROS Studio 6.0 and 6 x CIROS Education</t>
  </si>
  <si>
    <t xml:space="preserve">MPS Punching Station </t>
  </si>
  <si>
    <t xml:space="preserve">Punching Station </t>
  </si>
  <si>
    <t xml:space="preserve">Hose lines with quick release couplings 1,500mm </t>
  </si>
  <si>
    <t xml:space="preserve">Hydraulic power pack </t>
  </si>
  <si>
    <t xml:space="preserve">One-piece aluminium profile plate  </t>
  </si>
  <si>
    <t>MPS® 516-FMS – the complete package for demanding training scenarios</t>
  </si>
  <si>
    <t>Processing Zone:</t>
  </si>
  <si>
    <t>Assembly zone:</t>
  </si>
  <si>
    <t>Warehouse Zone</t>
  </si>
  <si>
    <t>Storing station: "In and Out"</t>
  </si>
  <si>
    <t>Outgoing goods zone:</t>
  </si>
  <si>
    <t>Transport Zone:</t>
  </si>
  <si>
    <t>Distributing station Complete:</t>
  </si>
  <si>
    <t>1.01</t>
  </si>
  <si>
    <t>1.03</t>
  </si>
  <si>
    <t>Testing station, Complete:</t>
  </si>
  <si>
    <t>2.01</t>
  </si>
  <si>
    <t>2.02</t>
  </si>
  <si>
    <t>2.03</t>
  </si>
  <si>
    <t>Processing station, complete:</t>
  </si>
  <si>
    <t>3.01</t>
  </si>
  <si>
    <t>3.02</t>
  </si>
  <si>
    <t>3.03</t>
  </si>
  <si>
    <t>Handling station, electrical , complete</t>
  </si>
  <si>
    <t>4.01</t>
  </si>
  <si>
    <t>4.02</t>
  </si>
  <si>
    <t>4.03</t>
  </si>
  <si>
    <t>Storing station: "In and Out", Complete:</t>
  </si>
  <si>
    <t>6.01</t>
  </si>
  <si>
    <t>6.02</t>
  </si>
  <si>
    <t>6.03</t>
  </si>
  <si>
    <t>Handling station, electrical, Complete:</t>
  </si>
  <si>
    <t>7.01</t>
  </si>
  <si>
    <t>7.02</t>
  </si>
  <si>
    <t>7.03</t>
  </si>
  <si>
    <t>Sorting station, Complete:</t>
  </si>
  <si>
    <t>8.01</t>
  </si>
  <si>
    <t>8.02</t>
  </si>
  <si>
    <t>8.03</t>
  </si>
  <si>
    <t>Pallet transport system (Conveyor System FMS)</t>
  </si>
  <si>
    <t>FMF-F</t>
  </si>
  <si>
    <t>The system comprises 6 Zone:</t>
  </si>
  <si>
    <t>Incoming goods Zone:</t>
  </si>
  <si>
    <t>Optional Zone:</t>
  </si>
  <si>
    <t>SCADA and communication network. Level 2</t>
  </si>
  <si>
    <t>C25001</t>
  </si>
  <si>
    <t>Computer</t>
  </si>
  <si>
    <t>Teacher desk</t>
  </si>
  <si>
    <t>Teacher chair</t>
  </si>
  <si>
    <t xml:space="preserve">Student table </t>
  </si>
  <si>
    <t>Student chair</t>
  </si>
  <si>
    <t>Blackboard</t>
  </si>
  <si>
    <t>Projector</t>
  </si>
  <si>
    <t>Screen</t>
  </si>
  <si>
    <t>Storage cabinet</t>
  </si>
  <si>
    <t>PHÒNG THỰC HÀNH THỦY LỰC</t>
  </si>
  <si>
    <t>PHÒNG THỰC HÀNH HỆ THỐNG ĐIỀU KHIỂN QUÁ TRÌNH</t>
  </si>
  <si>
    <t>.</t>
  </si>
  <si>
    <t xml:space="preserve">BẢNG TỔNG HỢP </t>
  </si>
  <si>
    <t>Stt</t>
  </si>
  <si>
    <t>PTN</t>
  </si>
  <si>
    <t>S'lg</t>
  </si>
  <si>
    <t>Ghi chú</t>
  </si>
  <si>
    <t>PHÒNG THỰC HÀNH KHÍ NÉN</t>
  </si>
  <si>
    <t>PHÒNG THỰC HÀNH MPS-PA</t>
  </si>
  <si>
    <t xml:space="preserve">PHÒNG THỰC HÀNH MPS </t>
  </si>
  <si>
    <t>PHÒNG THỰC HÀNH FMS</t>
  </si>
  <si>
    <t>pack</t>
  </si>
  <si>
    <t>lisence</t>
  </si>
  <si>
    <t>TỔNG CỘNG (ĐÃ BAO GỒM VAT)</t>
  </si>
  <si>
    <t>The  Camera Vision system (V1)</t>
  </si>
  <si>
    <t>V1</t>
  </si>
  <si>
    <t>STT</t>
  </si>
  <si>
    <t>Thiết bị &amp; Đặc tính kỹ thuật</t>
  </si>
  <si>
    <t>Xuất xứ</t>
  </si>
  <si>
    <t>Đvt</t>
  </si>
  <si>
    <t>Mã số</t>
  </si>
  <si>
    <t>Thành tiền (ĐVN)</t>
  </si>
  <si>
    <t>Ngày</t>
  </si>
  <si>
    <t>DỊCH VỤ VÀ ĐÀO TẠO</t>
  </si>
  <si>
    <t>DỊCH VỤ LẮP ĐẶT VÀ HƯỚNG DẪN SỬ DỤNG</t>
  </si>
  <si>
    <t>PHẦN I: THIẾT BỊ</t>
  </si>
  <si>
    <t>PHẦN II: LẮP ĐẶT, ĐÀO TẠO</t>
  </si>
  <si>
    <t>LẮP ĐẶT VÀ ĐÀO TẠO</t>
  </si>
  <si>
    <t>EduTrainer® Universal MPS®/MPS® PA: A4 rack with SIMATIC S7-1500</t>
  </si>
  <si>
    <t xml:space="preserve">SIMATIC S7 Connecting cable set </t>
  </si>
  <si>
    <t>Hydraulic oil  10 Liters</t>
  </si>
  <si>
    <t>pc</t>
  </si>
  <si>
    <t>Bộ màn hình điều khiển cảm ứng TP700</t>
  </si>
  <si>
    <t xml:space="preserve">MPS® Robot Station Basic Equipment
</t>
  </si>
  <si>
    <t>Robot interface box</t>
  </si>
  <si>
    <t xml:space="preserve">MPS® Process Module Robot Handling
</t>
  </si>
  <si>
    <t xml:space="preserve">MPS® Process Module Robot Assembly
</t>
  </si>
  <si>
    <t>Power supply unit 24V DC</t>
  </si>
  <si>
    <t>Mechatronics Assistant</t>
  </si>
  <si>
    <t>MPS Trolley  with profile plate</t>
  </si>
  <si>
    <t>User Panel with emergency stop</t>
  </si>
  <si>
    <t>Hệ Thống MPS 4.0 - Công nghệ 4.0</t>
  </si>
  <si>
    <t>HỆ THỐNG THỰC HÀNH MPS 4.0 - Công nghệ 4.0</t>
  </si>
  <si>
    <t>PHÒNG THỰC HÀNH TỰ ĐỘNG HÓA</t>
  </si>
  <si>
    <t xml:space="preserve">DỊCH VỤ ĐÀO TẠO </t>
  </si>
  <si>
    <t>A</t>
  </si>
  <si>
    <t>B</t>
  </si>
  <si>
    <t>system</t>
  </si>
  <si>
    <t>V.A.T 5%</t>
  </si>
  <si>
    <t>TỔNG CỘNG</t>
  </si>
  <si>
    <t>THIẾT BỊ THỰC HÀNH PHÒNG THỰC HÀNH TỰ ĐỘNG HÓA</t>
  </si>
  <si>
    <t>BỘ THÍ NGHIỆM THỰC HÀNH CÔNG NGHỆ CẢM BIẾN</t>
  </si>
  <si>
    <t>Aluminum profile plate</t>
  </si>
  <si>
    <t>Learntop-L</t>
  </si>
  <si>
    <t>Rubber feet</t>
  </si>
  <si>
    <t>Equipment set TP 1311: Sensors for object detection</t>
  </si>
  <si>
    <t>Supplement to the set of measuring objects, TP 1311</t>
  </si>
  <si>
    <t>Sensors for object detection: Workbook</t>
  </si>
  <si>
    <t>book</t>
  </si>
  <si>
    <t>Fluke 115 digital multimeter</t>
  </si>
  <si>
    <t>THIẾT BỊ THỰC HÀNH TRUYỀN ĐỘNG ĐIỆN</t>
  </si>
  <si>
    <t>Equipment set TP 1211: Basic principles of circuits with contacts</t>
  </si>
  <si>
    <t>Safety jumper plugs, 42 pieces, red, blue, grey, grey-blue and green-yellow</t>
  </si>
  <si>
    <t>Three-phase current asynchronous motor 230/400 V</t>
  </si>
  <si>
    <t>Sinamics G120 EduTrainer®</t>
  </si>
  <si>
    <t>Intelligent Operator Panel (IOP)</t>
  </si>
  <si>
    <t>MicroMaster 420 EduTrainer®</t>
  </si>
  <si>
    <t>EMC motor cable</t>
  </si>
  <si>
    <t>Set of feet and device handle</t>
  </si>
  <si>
    <t>Fundamentals of circuits with contacts: Workbook</t>
  </si>
  <si>
    <t>Equipment set TP 1421: Servo motor drive technology</t>
  </si>
  <si>
    <t>Equipment set TP 1422: Stepper motor drive technology</t>
  </si>
  <si>
    <t>Fundamentals of servo motor drive technology: Workbook</t>
  </si>
  <si>
    <t>Basic principles of stepper motor drive technology: Workbook</t>
  </si>
  <si>
    <t>USB adapter RS232</t>
  </si>
  <si>
    <t>C</t>
  </si>
  <si>
    <t>THIẾT BỊ THỰC HÀNH LẬP TRÌNH PLC CĂN BẢN</t>
  </si>
  <si>
    <t>6x EduTrainer® Compact Preferred versions with SIMATIC S7-1200</t>
  </si>
  <si>
    <t>Equipment set TP 301: Basic PLC programming</t>
  </si>
  <si>
    <t>Programmable logic controllers basic level: Workbook</t>
  </si>
  <si>
    <t>Touch Panel TP700 EduTrainer®</t>
  </si>
  <si>
    <t>D</t>
  </si>
  <si>
    <t>THIẾT BỊ THỰC HÀNH ROBOT DI ĐỘNG</t>
  </si>
  <si>
    <t>Robotino®</t>
  </si>
  <si>
    <t>Logistics Kit</t>
  </si>
  <si>
    <t>Laser scanner</t>
  </si>
  <si>
    <t>Workbook Robotino®</t>
  </si>
  <si>
    <t>E</t>
  </si>
  <si>
    <t>Date 04/2/2018</t>
  </si>
  <si>
    <t>PHÒNG THỰC HÀNH MPS 500-FMS</t>
  </si>
  <si>
    <t>PHÒNG THỰC HÀNH MPS 210 (12 stations)</t>
  </si>
  <si>
    <t>Thành tiền  (Chưa  bao gồm VAT)
(ĐVN)</t>
  </si>
  <si>
    <t>Đơn giá  (Chưa bao gồm VAT)
(ĐVN)</t>
  </si>
  <si>
    <t>PHÒNG THỰC HÀNH HỆ THỐNG MPS 210</t>
  </si>
  <si>
    <t>PHÒNG THỰC HÀNH HỆ THỐNG MPS 500 - FMS</t>
  </si>
  <si>
    <t>Laptop</t>
  </si>
  <si>
    <t>Asia/VN</t>
  </si>
  <si>
    <t>V.A.T 0%</t>
  </si>
  <si>
    <t>V.A.T 10%</t>
  </si>
  <si>
    <t xml:space="preserve"> GIÁ TRỊ HÀNG HÓA</t>
  </si>
  <si>
    <t>GIÁ TRỊ HÀNG HÓA</t>
  </si>
  <si>
    <r>
      <rPr>
        <b/>
        <sz val="11"/>
        <rFont val="Times New Roman"/>
        <family val="1"/>
      </rPr>
      <t>MPS® system 203 I4.0</t>
    </r>
    <r>
      <rPr>
        <sz val="11"/>
        <rFont val="Times New Roman"/>
        <family val="1"/>
      </rPr>
      <t xml:space="preserve">
PLC control package includes:
SIMATIC® S7-1500
3x EduTrainer® Universal with SIMATIC® S7-1512 including power supply unit
The MPS 203 I4.0 system includes the following products:
Stations
Distributing/Conveyor, joining, sorting
Accessories
3x height-adjustable trolleys, 3x control console, 1x workpiece set PA (body with end cap), 1x simulation box, 1x signaling column
Control technology
1x PLC control package, 1x EasyPort, RFID system, switch, touch PC with MES system
Software
FluidSim E 1L, FluidSim P 1L</t>
    </r>
  </si>
  <si>
    <t>Máy lạnh 2 HP</t>
  </si>
  <si>
    <t>Module and Accesories for MPS system</t>
  </si>
  <si>
    <t>PA workpiece set</t>
  </si>
  <si>
    <t>Mini I/O terminal</t>
  </si>
  <si>
    <t>unit</t>
  </si>
  <si>
    <t>Dreh Hub Module (Rotary/lifting module)</t>
  </si>
  <si>
    <t>15-pin Sub-D HD cables (connector – open)</t>
  </si>
  <si>
    <t>15-pin Sub-D HD cables (connector – connector)</t>
  </si>
  <si>
    <t>Analogue terminal</t>
  </si>
  <si>
    <t>Analogue cable, parallel</t>
  </si>
  <si>
    <t>Position transmitter, 0-50 mm, analogue</t>
  </si>
  <si>
    <t>Light tower module</t>
  </si>
  <si>
    <t>Digital I/O terminal (SysLink)</t>
  </si>
  <si>
    <t>Trainer package SIMATIC Comfort Panel TP700</t>
  </si>
  <si>
    <t>MPS A4 assembly board</t>
  </si>
  <si>
    <t>MPS A4 mounting frame</t>
  </si>
  <si>
    <t>Analogue I/O terminal</t>
  </si>
  <si>
    <t>C interface</t>
  </si>
  <si>
    <t>Diffuse sensor, analogue</t>
  </si>
  <si>
    <t xml:space="preserve">Signal converter </t>
  </si>
  <si>
    <t>Cable holder with hook-and-loop fastener (pack of 10)</t>
  </si>
  <si>
    <t>Connecting cable</t>
  </si>
  <si>
    <t>Connecting cable for valve terminal CPV-SC.</t>
  </si>
  <si>
    <t>Plug socket with cable</t>
  </si>
  <si>
    <t xml:space="preserve">Festo </t>
  </si>
  <si>
    <t xml:space="preserve">Siemens/Festo </t>
  </si>
  <si>
    <t>Other equipments for Workstation:</t>
  </si>
  <si>
    <t xml:space="preserve">Computer </t>
  </si>
  <si>
    <t>V.A.T 0% (Mục 31-32)</t>
  </si>
  <si>
    <t>V.A.T 10% (Mục 34-43)</t>
  </si>
  <si>
    <t>V.A.T 0% (Mục 32-33)</t>
  </si>
  <si>
    <t>V.A.T 5% (Mục 1-31)</t>
  </si>
  <si>
    <t>V.A.T 0% (Mục 28)</t>
  </si>
  <si>
    <t>V.A.T 10% (Mục 29-38)</t>
  </si>
  <si>
    <t>V.A.T 5% (Mục 1-27)</t>
  </si>
  <si>
    <t>V.A.T 10% (Phần E-Mục 1-11)</t>
  </si>
  <si>
    <t>V.A.T 5% (Phần A-D)</t>
  </si>
  <si>
    <t>V.A.T 0% (Mục 20-21)</t>
  </si>
  <si>
    <t>V.A.T 5% (Mục 1-19)</t>
  </si>
  <si>
    <t>V.A.T 10% (Mục 22-32)</t>
  </si>
  <si>
    <t>V.A.T 10% (Mục 2-3)</t>
  </si>
  <si>
    <t xml:space="preserve"> Festo </t>
  </si>
  <si>
    <t>Festo /G7</t>
  </si>
  <si>
    <t>V.A.T 5% (Mục 1-30 và 33)</t>
  </si>
  <si>
    <t>V.A.T 0% (Mục 18)</t>
  </si>
  <si>
    <t>V.A.T 5% (Mục 1-17)</t>
  </si>
  <si>
    <t>V.A.T 10% (Mục 19-28)</t>
  </si>
  <si>
    <t>TỔNG CỘNG PHẦN I + PHẦN II</t>
  </si>
  <si>
    <t>(Đã bao gồm thuế GTGT)</t>
  </si>
  <si>
    <t>TỔNG HỌP DỰ ÁN PTN KHOA CN ĐIỆN - ĐIỆN TỬ</t>
  </si>
  <si>
    <t>PHÒNG THỰC HÀNH ĐIỆN - KHÍ NÉN</t>
  </si>
  <si>
    <t>PHÒNG THỰC HÀNH  ĐIỆN - THỦY LỰC</t>
  </si>
  <si>
    <t>PHÒNG THỰC HÀNH ĐIỆN - THỦY LỰC</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</si>
</sst>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_-* #,##0.00\ _₫_-;\-* #,##0.00\ _₫_-;_-* &quot;-&quot;??\ _₫_-;_-@_-"/>
    <numFmt numFmtId="165" formatCode="_-* #,##0.00\ _D_M_-;\-* #,##0.00\ _D_M_-;_-* &quot;-&quot;??\ _D_M_-;_-@_-"/>
    <numFmt numFmtId="166" formatCode="_(* #,##0_);_(* \(#,##0\);_(* &quot;-&quot;??_);_(@_)"/>
    <numFmt numFmtId="167" formatCode="_(* #,##0.000_);_(* \(#,##0.000\);_(* &quot;-&quot;??_);_(@_)"/>
  </numFmts>
  <fonts count="26">
    <font>
      <sz val="11"/>
      <color theme="1"/>
      <name val="Calibri"/>
      <family val="2"/>
      <scheme val="minor"/>
    </font>
    <font>
      <b/>
      <sz val="11"/>
      <color theme="1"/>
      <name val="Calibri"/>
      <family val="2"/>
      <scheme val="minor"/>
    </font>
    <font>
      <sz val="10"/>
      <name val="Arial"/>
      <family val="2"/>
    </font>
    <font>
      <sz val="10"/>
      <color theme="1"/>
      <name val="MetaPlusLF"/>
      <family val="2"/>
      <charset val="163"/>
    </font>
    <font>
      <sz val="11"/>
      <color theme="1"/>
      <name val="Calibri"/>
      <family val="2"/>
      <scheme val="minor"/>
    </font>
    <font>
      <b/>
      <sz val="20"/>
      <color theme="1"/>
      <name val="Calibri"/>
      <family val="2"/>
      <scheme val="minor"/>
    </font>
    <font>
      <b/>
      <sz val="16"/>
      <color theme="1"/>
      <name val="Calibri"/>
      <family val="2"/>
      <scheme val="minor"/>
    </font>
    <font>
      <b/>
      <i/>
      <sz val="11"/>
      <color theme="1"/>
      <name val="Calibri"/>
      <family val="2"/>
      <scheme val="minor"/>
    </font>
    <font>
      <sz val="11"/>
      <name val="Calibri"/>
      <family val="2"/>
      <scheme val="minor"/>
    </font>
    <font>
      <sz val="11"/>
      <name val="Times New Roman"/>
      <family val="1"/>
    </font>
    <font>
      <i/>
      <sz val="11"/>
      <color theme="1"/>
      <name val="Times New Roman"/>
      <family val="1"/>
    </font>
    <font>
      <sz val="11"/>
      <color theme="1"/>
      <name val="Times New Roman"/>
      <family val="1"/>
    </font>
    <font>
      <b/>
      <sz val="14"/>
      <color theme="1"/>
      <name val="Times New Roman"/>
      <family val="1"/>
    </font>
    <font>
      <b/>
      <i/>
      <sz val="11"/>
      <color theme="1"/>
      <name val="Times New Roman"/>
      <family val="1"/>
    </font>
    <font>
      <b/>
      <sz val="11"/>
      <name val="Times New Roman"/>
      <family val="1"/>
    </font>
    <font>
      <b/>
      <i/>
      <sz val="11"/>
      <name val="Times New Roman"/>
      <family val="1"/>
    </font>
    <font>
      <b/>
      <sz val="11"/>
      <color theme="1"/>
      <name val="Times New Roman"/>
      <family val="1"/>
    </font>
    <font>
      <b/>
      <sz val="14"/>
      <name val="Times New Roman"/>
      <family val="1"/>
    </font>
    <font>
      <b/>
      <sz val="18"/>
      <color theme="1"/>
      <name val="Times New Roman"/>
      <family val="1"/>
    </font>
    <font>
      <b/>
      <sz val="12"/>
      <name val="Times New Roman"/>
      <family val="1"/>
    </font>
    <font>
      <b/>
      <sz val="11"/>
      <color rgb="FFFF0000"/>
      <name val="Times New Roman"/>
      <family val="1"/>
    </font>
    <font>
      <sz val="11"/>
      <color rgb="FFFF0000"/>
      <name val="Times New Roman"/>
      <family val="1"/>
    </font>
    <font>
      <sz val="22"/>
      <color theme="1"/>
      <name val="Times New Roman"/>
      <family val="1"/>
    </font>
    <font>
      <b/>
      <sz val="12"/>
      <color rgb="FFFF0000"/>
      <name val="Times New Roman"/>
      <family val="1"/>
    </font>
    <font>
      <sz val="12"/>
      <color rgb="FFFF0000"/>
      <name val="Times New Roman"/>
      <family val="1"/>
    </font>
    <font>
      <i/>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s>
  <cellStyleXfs count="11">
    <xf numFmtId="0" fontId="0" fillId="0" borderId="0"/>
    <xf numFmtId="0" fontId="2" fillId="0" borderId="0"/>
    <xf numFmtId="164" fontId="3" fillId="0" borderId="0" applyFont="0" applyFill="0" applyBorder="0" applyAlignment="0" applyProtection="0"/>
    <xf numFmtId="0" fontId="3" fillId="0" borderId="0"/>
    <xf numFmtId="0" fontId="2" fillId="0" borderId="0"/>
    <xf numFmtId="43" fontId="4" fillId="0" borderId="0" applyFont="0" applyFill="0" applyBorder="0" applyAlignment="0" applyProtection="0"/>
    <xf numFmtId="165" fontId="2" fillId="0" borderId="0" applyFont="0" applyFill="0" applyBorder="0" applyAlignment="0" applyProtection="0"/>
    <xf numFmtId="0" fontId="2" fillId="0" borderId="0"/>
    <xf numFmtId="9" fontId="4" fillId="0" borderId="0" applyFont="0" applyFill="0" applyBorder="0" applyAlignment="0" applyProtection="0"/>
    <xf numFmtId="0" fontId="4" fillId="0" borderId="0"/>
    <xf numFmtId="164" fontId="4" fillId="0" borderId="0" applyFont="0" applyFill="0" applyBorder="0" applyAlignment="0" applyProtection="0"/>
  </cellStyleXfs>
  <cellXfs count="138">
    <xf numFmtId="0" fontId="0" fillId="0" borderId="0" xfId="0"/>
    <xf numFmtId="0" fontId="0" fillId="0" borderId="0" xfId="0"/>
    <xf numFmtId="0" fontId="0" fillId="0" borderId="0" xfId="0" applyAlignment="1">
      <alignment horizontal="center"/>
    </xf>
    <xf numFmtId="43" fontId="7" fillId="0" borderId="0" xfId="5" applyFont="1"/>
    <xf numFmtId="0" fontId="1" fillId="0" borderId="1" xfId="0" applyFont="1" applyBorder="1" applyAlignment="1">
      <alignment horizontal="center"/>
    </xf>
    <xf numFmtId="0" fontId="0" fillId="0" borderId="1" xfId="0" applyBorder="1" applyAlignment="1">
      <alignment horizontal="center"/>
    </xf>
    <xf numFmtId="0" fontId="0" fillId="0" borderId="1" xfId="0" applyBorder="1"/>
    <xf numFmtId="166" fontId="0" fillId="0" borderId="0" xfId="5" applyNumberFormat="1" applyFont="1"/>
    <xf numFmtId="166" fontId="1" fillId="0" borderId="1" xfId="5" applyNumberFormat="1" applyFont="1" applyBorder="1"/>
    <xf numFmtId="166" fontId="1" fillId="0" borderId="1" xfId="5" applyNumberFormat="1" applyFont="1" applyBorder="1" applyAlignment="1">
      <alignment horizontal="center"/>
    </xf>
    <xf numFmtId="0" fontId="1" fillId="0" borderId="0" xfId="0" applyFont="1"/>
    <xf numFmtId="0" fontId="1" fillId="0" borderId="0" xfId="0" applyFont="1" applyFill="1" applyBorder="1"/>
    <xf numFmtId="43" fontId="0" fillId="0" borderId="0" xfId="5" applyFont="1"/>
    <xf numFmtId="43" fontId="0" fillId="0" borderId="0" xfId="0" applyNumberFormat="1"/>
    <xf numFmtId="166" fontId="1" fillId="3" borderId="1" xfId="5" applyNumberFormat="1" applyFont="1" applyFill="1" applyBorder="1" applyAlignment="1">
      <alignment horizontal="center"/>
    </xf>
    <xf numFmtId="166" fontId="0" fillId="3" borderId="1" xfId="5" applyNumberFormat="1" applyFont="1" applyFill="1" applyBorder="1"/>
    <xf numFmtId="166" fontId="1" fillId="3" borderId="1" xfId="5" applyNumberFormat="1" applyFont="1" applyFill="1" applyBorder="1"/>
    <xf numFmtId="167" fontId="0" fillId="0" borderId="0" xfId="5" applyNumberFormat="1" applyFont="1"/>
    <xf numFmtId="0" fontId="9" fillId="0" borderId="1" xfId="0" applyFont="1" applyFill="1" applyBorder="1" applyAlignment="1">
      <alignment vertical="top" wrapText="1"/>
    </xf>
    <xf numFmtId="0" fontId="9" fillId="2" borderId="1" xfId="0" applyFont="1" applyFill="1" applyBorder="1" applyAlignment="1">
      <alignment vertical="top" wrapText="1"/>
    </xf>
    <xf numFmtId="0" fontId="8" fillId="0" borderId="1" xfId="0" applyFont="1" applyBorder="1"/>
    <xf numFmtId="0" fontId="11" fillId="0" borderId="0" xfId="0" applyFont="1" applyAlignment="1">
      <alignment vertical="top"/>
    </xf>
    <xf numFmtId="0" fontId="12" fillId="0" borderId="0" xfId="0" applyFont="1" applyAlignment="1">
      <alignment vertical="top"/>
    </xf>
    <xf numFmtId="0" fontId="11" fillId="0" borderId="0" xfId="0" applyFont="1" applyAlignment="1">
      <alignment vertical="top" wrapText="1"/>
    </xf>
    <xf numFmtId="0" fontId="11" fillId="0" borderId="0" xfId="0" applyFont="1" applyAlignment="1">
      <alignment horizontal="center" vertical="top" wrapText="1"/>
    </xf>
    <xf numFmtId="0" fontId="11" fillId="0" borderId="0" xfId="0" applyFont="1" applyAlignment="1">
      <alignment horizontal="center" vertical="top"/>
    </xf>
    <xf numFmtId="166" fontId="11" fillId="0" borderId="0" xfId="5" applyNumberFormat="1" applyFont="1" applyAlignment="1">
      <alignment vertical="top"/>
    </xf>
    <xf numFmtId="43" fontId="13" fillId="0" borderId="0" xfId="5" applyFont="1"/>
    <xf numFmtId="0" fontId="14" fillId="0" borderId="1" xfId="1" applyFont="1" applyFill="1" applyBorder="1" applyAlignment="1">
      <alignment horizontal="center" vertical="top" wrapText="1"/>
    </xf>
    <xf numFmtId="0" fontId="14" fillId="0" borderId="1" xfId="7" applyFont="1" applyFill="1" applyBorder="1" applyAlignment="1">
      <alignment horizontal="center" vertical="top" wrapText="1"/>
    </xf>
    <xf numFmtId="0" fontId="14" fillId="0" borderId="1" xfId="0" applyFont="1" applyFill="1" applyBorder="1" applyAlignment="1">
      <alignment horizontal="center" vertical="top" wrapText="1"/>
    </xf>
    <xf numFmtId="0" fontId="14" fillId="0" borderId="1" xfId="0" applyFont="1" applyFill="1" applyBorder="1" applyAlignment="1">
      <alignment horizontal="center" vertical="top"/>
    </xf>
    <xf numFmtId="166" fontId="15" fillId="0" borderId="1" xfId="5" applyNumberFormat="1" applyFont="1" applyFill="1" applyBorder="1" applyAlignment="1">
      <alignment horizontal="center" vertical="top" wrapText="1"/>
    </xf>
    <xf numFmtId="0" fontId="9" fillId="0" borderId="1" xfId="0" applyFont="1" applyFill="1" applyBorder="1" applyAlignment="1">
      <alignment vertical="top"/>
    </xf>
    <xf numFmtId="0" fontId="14" fillId="0" borderId="1" xfId="0" applyFont="1" applyFill="1" applyBorder="1" applyAlignment="1">
      <alignment vertical="top" wrapText="1"/>
    </xf>
    <xf numFmtId="0" fontId="9" fillId="0" borderId="1" xfId="0" applyFont="1" applyFill="1" applyBorder="1" applyAlignment="1">
      <alignment horizontal="center" vertical="top" wrapText="1"/>
    </xf>
    <xf numFmtId="0" fontId="9" fillId="0" borderId="1" xfId="0" applyFont="1" applyFill="1" applyBorder="1" applyAlignment="1">
      <alignment horizontal="center" vertical="top"/>
    </xf>
    <xf numFmtId="166" fontId="9" fillId="0" borderId="1" xfId="5" applyNumberFormat="1" applyFont="1" applyFill="1" applyBorder="1" applyAlignment="1">
      <alignment vertical="top"/>
    </xf>
    <xf numFmtId="0" fontId="14" fillId="0" borderId="1" xfId="0" applyFont="1" applyFill="1" applyBorder="1" applyAlignment="1">
      <alignment vertical="top"/>
    </xf>
    <xf numFmtId="0" fontId="9" fillId="0" borderId="1" xfId="0" quotePrefix="1" applyFont="1" applyFill="1" applyBorder="1" applyAlignment="1">
      <alignment vertical="top"/>
    </xf>
    <xf numFmtId="166" fontId="9" fillId="0" borderId="1" xfId="5" applyNumberFormat="1" applyFont="1" applyFill="1" applyBorder="1" applyAlignment="1">
      <alignment vertical="top" wrapText="1"/>
    </xf>
    <xf numFmtId="0" fontId="16" fillId="0" borderId="1" xfId="0" applyFont="1" applyBorder="1"/>
    <xf numFmtId="166" fontId="14" fillId="0" borderId="1" xfId="5" applyNumberFormat="1" applyFont="1" applyFill="1" applyBorder="1" applyAlignment="1">
      <alignment vertical="top"/>
    </xf>
    <xf numFmtId="0" fontId="11" fillId="0" borderId="1" xfId="0" applyFont="1" applyBorder="1" applyAlignment="1">
      <alignment vertical="top"/>
    </xf>
    <xf numFmtId="0" fontId="11" fillId="0" borderId="1" xfId="0" applyFont="1" applyBorder="1" applyAlignment="1">
      <alignment horizontal="center" vertical="top" wrapText="1"/>
    </xf>
    <xf numFmtId="0" fontId="11" fillId="0" borderId="1" xfId="0" applyFont="1" applyBorder="1" applyAlignment="1">
      <alignment horizontal="center" vertical="top"/>
    </xf>
    <xf numFmtId="166" fontId="11" fillId="0" borderId="1" xfId="5" applyNumberFormat="1" applyFont="1" applyBorder="1" applyAlignment="1">
      <alignment vertical="top"/>
    </xf>
    <xf numFmtId="43" fontId="11" fillId="0" borderId="1" xfId="5" applyNumberFormat="1" applyFont="1" applyBorder="1" applyAlignment="1">
      <alignment vertical="top"/>
    </xf>
    <xf numFmtId="0" fontId="9" fillId="0" borderId="0" xfId="0" applyFont="1" applyFill="1" applyAlignment="1">
      <alignment vertical="top"/>
    </xf>
    <xf numFmtId="0" fontId="17" fillId="0" borderId="0" xfId="0" applyFont="1" applyFill="1" applyAlignment="1">
      <alignment vertical="top"/>
    </xf>
    <xf numFmtId="0" fontId="9" fillId="0" borderId="0" xfId="0" applyFont="1" applyFill="1" applyAlignment="1">
      <alignment vertical="top" wrapText="1"/>
    </xf>
    <xf numFmtId="0" fontId="9" fillId="0" borderId="0" xfId="0" applyFont="1" applyFill="1" applyAlignment="1">
      <alignment horizontal="center" vertical="top" wrapText="1"/>
    </xf>
    <xf numFmtId="0" fontId="9" fillId="0" borderId="0" xfId="0" applyFont="1" applyFill="1" applyAlignment="1">
      <alignment horizontal="center" vertical="top"/>
    </xf>
    <xf numFmtId="166" fontId="9" fillId="0" borderId="0" xfId="5" applyNumberFormat="1" applyFont="1" applyFill="1" applyAlignment="1">
      <alignment vertical="top"/>
    </xf>
    <xf numFmtId="0" fontId="18" fillId="0" borderId="0" xfId="0" applyFont="1"/>
    <xf numFmtId="0" fontId="11" fillId="0" borderId="0" xfId="0" applyFont="1"/>
    <xf numFmtId="0" fontId="19" fillId="2" borderId="1" xfId="0" applyFont="1" applyFill="1" applyBorder="1" applyAlignment="1">
      <alignment horizontal="center" vertical="center"/>
    </xf>
    <xf numFmtId="0" fontId="20" fillId="2" borderId="2" xfId="7"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2" xfId="0" applyFont="1" applyFill="1" applyBorder="1" applyAlignment="1">
      <alignment horizontal="center" vertical="center"/>
    </xf>
    <xf numFmtId="166" fontId="15" fillId="2" borderId="2" xfId="5" applyNumberFormat="1" applyFont="1" applyFill="1" applyBorder="1" applyAlignment="1">
      <alignment horizontal="center" vertical="center" wrapText="1"/>
    </xf>
    <xf numFmtId="0" fontId="9" fillId="2" borderId="1" xfId="0" applyFont="1" applyFill="1" applyBorder="1" applyAlignment="1">
      <alignment horizontal="center" vertical="center"/>
    </xf>
    <xf numFmtId="0" fontId="11" fillId="2" borderId="1" xfId="0" applyFont="1" applyFill="1" applyBorder="1" applyAlignment="1">
      <alignment vertical="top" wrapText="1"/>
    </xf>
    <xf numFmtId="0" fontId="11" fillId="2" borderId="1" xfId="0" applyFont="1" applyFill="1" applyBorder="1" applyAlignment="1">
      <alignment horizontal="center" vertical="top" wrapText="1"/>
    </xf>
    <xf numFmtId="0" fontId="11" fillId="2" borderId="1" xfId="0" applyFont="1" applyFill="1" applyBorder="1" applyAlignment="1">
      <alignment horizontal="center" vertical="top"/>
    </xf>
    <xf numFmtId="43" fontId="11" fillId="2" borderId="1" xfId="5" applyFont="1" applyFill="1" applyBorder="1" applyAlignment="1">
      <alignment vertical="top"/>
    </xf>
    <xf numFmtId="166" fontId="9" fillId="2" borderId="1" xfId="5" applyNumberFormat="1" applyFont="1" applyFill="1" applyBorder="1" applyAlignment="1">
      <alignment vertical="top"/>
    </xf>
    <xf numFmtId="0" fontId="20" fillId="2" borderId="1" xfId="0" applyFont="1" applyFill="1" applyBorder="1" applyAlignment="1">
      <alignment vertical="top" wrapText="1"/>
    </xf>
    <xf numFmtId="0" fontId="9" fillId="2" borderId="1" xfId="0" applyFont="1" applyFill="1" applyBorder="1" applyAlignment="1">
      <alignment horizontal="center" vertical="top" wrapText="1"/>
    </xf>
    <xf numFmtId="0" fontId="9" fillId="2" borderId="1" xfId="0" applyFont="1" applyFill="1" applyBorder="1" applyAlignment="1">
      <alignment horizontal="center" vertical="top"/>
    </xf>
    <xf numFmtId="43" fontId="11" fillId="2" borderId="1" xfId="5" applyFont="1" applyFill="1" applyBorder="1"/>
    <xf numFmtId="0" fontId="21" fillId="2" borderId="1" xfId="0" applyFont="1" applyFill="1" applyBorder="1" applyAlignment="1">
      <alignment vertical="top" wrapText="1"/>
    </xf>
    <xf numFmtId="0" fontId="21" fillId="2" borderId="1" xfId="0" applyFont="1" applyFill="1" applyBorder="1" applyAlignment="1">
      <alignment horizontal="center" vertical="top" wrapText="1"/>
    </xf>
    <xf numFmtId="43" fontId="16" fillId="0" borderId="1" xfId="5" applyFont="1" applyBorder="1"/>
    <xf numFmtId="0" fontId="16" fillId="0" borderId="0" xfId="0" applyFont="1"/>
    <xf numFmtId="166" fontId="16" fillId="0" borderId="0" xfId="0" applyNumberFormat="1" applyFont="1"/>
    <xf numFmtId="164" fontId="11" fillId="0" borderId="0" xfId="0" applyNumberFormat="1" applyFont="1"/>
    <xf numFmtId="43" fontId="11" fillId="0" borderId="0" xfId="0" applyNumberFormat="1" applyFont="1"/>
    <xf numFmtId="9" fontId="11" fillId="0" borderId="0" xfId="8" applyFont="1"/>
    <xf numFmtId="0" fontId="22" fillId="0" borderId="0" xfId="0" applyFont="1"/>
    <xf numFmtId="0" fontId="14" fillId="2" borderId="1" xfId="0" applyFont="1" applyFill="1" applyBorder="1" applyAlignment="1">
      <alignment horizontal="center" vertical="center"/>
    </xf>
    <xf numFmtId="43" fontId="9" fillId="2" borderId="1" xfId="5" applyFont="1" applyFill="1" applyBorder="1" applyAlignment="1">
      <alignment vertical="top"/>
    </xf>
    <xf numFmtId="0" fontId="9" fillId="2" borderId="1" xfId="9" applyFont="1" applyFill="1" applyBorder="1" applyAlignment="1">
      <alignment vertical="top" wrapText="1"/>
    </xf>
    <xf numFmtId="0" fontId="9" fillId="2" borderId="1" xfId="9" applyFont="1" applyFill="1" applyBorder="1" applyAlignment="1">
      <alignment horizontal="center" vertical="top" wrapText="1"/>
    </xf>
    <xf numFmtId="164" fontId="9" fillId="2" borderId="1" xfId="10" applyFont="1" applyFill="1" applyBorder="1" applyAlignment="1">
      <alignment horizontal="center" vertical="top"/>
    </xf>
    <xf numFmtId="0" fontId="11" fillId="0" borderId="1" xfId="0" applyFont="1" applyBorder="1"/>
    <xf numFmtId="43" fontId="11" fillId="0" borderId="0" xfId="5" applyFont="1"/>
    <xf numFmtId="166" fontId="9" fillId="0" borderId="1" xfId="5" applyNumberFormat="1" applyFont="1" applyFill="1" applyBorder="1"/>
    <xf numFmtId="0" fontId="9" fillId="0" borderId="1" xfId="0" applyFont="1" applyFill="1" applyBorder="1"/>
    <xf numFmtId="0" fontId="9" fillId="0" borderId="0" xfId="0" applyFont="1" applyFill="1"/>
    <xf numFmtId="0" fontId="9" fillId="0" borderId="1" xfId="0" quotePrefix="1" applyFont="1" applyFill="1" applyBorder="1" applyAlignment="1">
      <alignment horizontal="center" vertical="top"/>
    </xf>
    <xf numFmtId="0" fontId="9" fillId="0" borderId="0" xfId="0" applyFont="1" applyAlignment="1">
      <alignment horizontal="center" vertical="top"/>
    </xf>
    <xf numFmtId="0" fontId="17" fillId="0" borderId="0" xfId="0" applyFont="1" applyAlignment="1">
      <alignment vertical="top"/>
    </xf>
    <xf numFmtId="0" fontId="9" fillId="0" borderId="0" xfId="0" applyFont="1" applyAlignment="1">
      <alignment vertical="top"/>
    </xf>
    <xf numFmtId="166" fontId="9" fillId="0" borderId="0" xfId="5" applyNumberFormat="1" applyFont="1" applyAlignment="1">
      <alignment vertical="top"/>
    </xf>
    <xf numFmtId="0" fontId="14" fillId="0" borderId="1" xfId="0" quotePrefix="1" applyFont="1" applyFill="1" applyBorder="1" applyAlignment="1">
      <alignment horizontal="center" vertical="top"/>
    </xf>
    <xf numFmtId="0" fontId="14" fillId="0" borderId="1" xfId="0" applyFont="1" applyFill="1" applyBorder="1" applyAlignment="1">
      <alignment horizontal="left" vertical="top" wrapText="1"/>
    </xf>
    <xf numFmtId="2" fontId="9" fillId="0" borderId="1" xfId="0" quotePrefix="1" applyNumberFormat="1" applyFont="1" applyFill="1" applyBorder="1" applyAlignment="1">
      <alignment horizontal="center" vertical="top"/>
    </xf>
    <xf numFmtId="0" fontId="9" fillId="2" borderId="0" xfId="0" applyFont="1" applyFill="1" applyAlignment="1">
      <alignment vertical="top"/>
    </xf>
    <xf numFmtId="0" fontId="9" fillId="0" borderId="1" xfId="0" applyFont="1" applyBorder="1" applyAlignment="1">
      <alignment horizontal="center" vertical="top"/>
    </xf>
    <xf numFmtId="0" fontId="9" fillId="0" borderId="1" xfId="0" applyFont="1" applyBorder="1" applyAlignment="1">
      <alignment vertical="top"/>
    </xf>
    <xf numFmtId="166" fontId="9" fillId="0" borderId="1" xfId="5" applyNumberFormat="1" applyFont="1" applyBorder="1" applyAlignment="1">
      <alignment vertical="top"/>
    </xf>
    <xf numFmtId="0" fontId="12" fillId="0" borderId="0" xfId="0" applyFont="1" applyAlignment="1">
      <alignment vertical="top" wrapText="1"/>
    </xf>
    <xf numFmtId="166" fontId="11" fillId="0" borderId="0" xfId="5" applyNumberFormat="1" applyFont="1"/>
    <xf numFmtId="0" fontId="11" fillId="0" borderId="3" xfId="0" applyFont="1" applyBorder="1"/>
    <xf numFmtId="166" fontId="15" fillId="0" borderId="0" xfId="5" applyNumberFormat="1" applyFont="1" applyFill="1" applyBorder="1" applyAlignment="1">
      <alignment horizontal="center" vertical="center" wrapText="1"/>
    </xf>
    <xf numFmtId="0" fontId="14" fillId="0" borderId="1" xfId="1" applyFont="1" applyBorder="1" applyAlignment="1">
      <alignment horizontal="center" vertical="center" wrapText="1"/>
    </xf>
    <xf numFmtId="0" fontId="14" fillId="0" borderId="1" xfId="7" applyFont="1" applyBorder="1" applyAlignment="1">
      <alignment horizontal="left" vertical="center" wrapText="1"/>
    </xf>
    <xf numFmtId="0" fontId="9" fillId="2" borderId="1" xfId="7" applyFont="1" applyFill="1" applyBorder="1" applyAlignment="1">
      <alignment horizontal="center" vertical="center" wrapText="1"/>
    </xf>
    <xf numFmtId="166" fontId="11" fillId="0" borderId="1" xfId="5" applyNumberFormat="1" applyFont="1" applyBorder="1"/>
    <xf numFmtId="166" fontId="11" fillId="0" borderId="0" xfId="5" applyNumberFormat="1" applyFont="1" applyBorder="1"/>
    <xf numFmtId="166" fontId="11" fillId="0" borderId="0" xfId="5" applyNumberFormat="1" applyFont="1" applyBorder="1" applyAlignment="1">
      <alignment vertical="top"/>
    </xf>
    <xf numFmtId="0" fontId="14" fillId="0" borderId="1" xfId="7" applyFont="1" applyBorder="1" applyAlignment="1">
      <alignment horizontal="left" vertical="top" wrapText="1"/>
    </xf>
    <xf numFmtId="0" fontId="16" fillId="0" borderId="1" xfId="0" applyFont="1" applyBorder="1" applyAlignment="1">
      <alignment horizontal="center"/>
    </xf>
    <xf numFmtId="0" fontId="11" fillId="0" borderId="0" xfId="0" applyFont="1" applyBorder="1"/>
    <xf numFmtId="166" fontId="16" fillId="0" borderId="0" xfId="0" applyNumberFormat="1" applyFont="1" applyBorder="1"/>
    <xf numFmtId="0" fontId="21" fillId="0" borderId="1" xfId="0" applyFont="1" applyFill="1" applyBorder="1" applyAlignment="1">
      <alignment horizontal="center" vertical="top"/>
    </xf>
    <xf numFmtId="0" fontId="23" fillId="2" borderId="1" xfId="4" applyFont="1" applyFill="1" applyBorder="1" applyAlignment="1">
      <alignment vertical="top" wrapText="1"/>
    </xf>
    <xf numFmtId="0" fontId="24" fillId="2" borderId="1" xfId="0" applyFont="1" applyFill="1" applyBorder="1" applyAlignment="1">
      <alignment horizontal="center" vertical="top"/>
    </xf>
    <xf numFmtId="0" fontId="21" fillId="0" borderId="1" xfId="0" applyFont="1" applyFill="1" applyBorder="1" applyAlignment="1">
      <alignment horizontal="center" vertical="top" wrapText="1"/>
    </xf>
    <xf numFmtId="166" fontId="21" fillId="0" borderId="1" xfId="5" applyNumberFormat="1" applyFont="1" applyFill="1" applyBorder="1" applyAlignment="1">
      <alignment vertical="top"/>
    </xf>
    <xf numFmtId="0" fontId="21" fillId="0" borderId="1" xfId="0" applyNumberFormat="1" applyFont="1" applyFill="1" applyBorder="1" applyAlignment="1">
      <alignment horizontal="center" vertical="top"/>
    </xf>
    <xf numFmtId="0" fontId="21" fillId="2" borderId="1" xfId="0" applyFont="1" applyFill="1" applyBorder="1" applyAlignment="1">
      <alignment horizontal="center" vertical="top"/>
    </xf>
    <xf numFmtId="0" fontId="21" fillId="2" borderId="1" xfId="4" applyFont="1" applyFill="1" applyBorder="1" applyAlignment="1">
      <alignment horizontal="center" vertical="top"/>
    </xf>
    <xf numFmtId="43" fontId="21" fillId="2" borderId="1" xfId="0" applyNumberFormat="1" applyFont="1" applyFill="1" applyBorder="1" applyAlignment="1">
      <alignment vertical="top"/>
    </xf>
    <xf numFmtId="0" fontId="21" fillId="2" borderId="1" xfId="4" applyFont="1" applyFill="1" applyBorder="1" applyAlignment="1">
      <alignment vertical="top" wrapText="1"/>
    </xf>
    <xf numFmtId="0" fontId="21" fillId="2" borderId="1" xfId="4" applyFont="1" applyFill="1" applyBorder="1" applyAlignment="1">
      <alignment horizontal="left" vertical="top" wrapText="1"/>
    </xf>
    <xf numFmtId="2" fontId="21" fillId="0" borderId="1" xfId="0" applyNumberFormat="1" applyFont="1" applyFill="1" applyBorder="1" applyAlignment="1">
      <alignment horizontal="center" vertical="top"/>
    </xf>
    <xf numFmtId="0" fontId="21" fillId="4" borderId="1" xfId="0" applyFont="1" applyFill="1" applyBorder="1" applyAlignment="1">
      <alignment horizontal="center" vertical="top" wrapText="1"/>
    </xf>
    <xf numFmtId="166" fontId="16" fillId="0" borderId="1" xfId="5" applyNumberFormat="1" applyFont="1" applyBorder="1" applyAlignment="1">
      <alignment vertical="top"/>
    </xf>
    <xf numFmtId="166" fontId="16" fillId="0" borderId="1" xfId="5" applyNumberFormat="1" applyFont="1" applyBorder="1"/>
    <xf numFmtId="0" fontId="9" fillId="4" borderId="1" xfId="0" applyFont="1" applyFill="1" applyBorder="1" applyAlignment="1">
      <alignment horizontal="center" vertical="top"/>
    </xf>
    <xf numFmtId="166" fontId="14" fillId="0" borderId="1" xfId="5" applyNumberFormat="1" applyFont="1" applyBorder="1" applyAlignment="1">
      <alignment vertical="top"/>
    </xf>
    <xf numFmtId="0" fontId="0" fillId="0" borderId="1" xfId="0" applyFill="1" applyBorder="1"/>
    <xf numFmtId="0" fontId="25" fillId="0" borderId="0" xfId="0" applyFont="1" applyFill="1" applyBorder="1"/>
    <xf numFmtId="0" fontId="5" fillId="0" borderId="0" xfId="0" applyFont="1" applyAlignment="1">
      <alignment horizontal="center"/>
    </xf>
    <xf numFmtId="0" fontId="6" fillId="0" borderId="0" xfId="0" applyFont="1" applyAlignment="1">
      <alignment horizontal="center"/>
    </xf>
    <xf numFmtId="0" fontId="10" fillId="2" borderId="4" xfId="0" applyFont="1" applyFill="1" applyBorder="1" applyAlignment="1">
      <alignment horizontal="center" wrapText="1"/>
    </xf>
  </cellXfs>
  <cellStyles count="11">
    <cellStyle name="Comma" xfId="5" builtinId="3"/>
    <cellStyle name="Comma 2" xfId="2"/>
    <cellStyle name="Comma 3" xfId="10"/>
    <cellStyle name="Comma 4" xfId="6"/>
    <cellStyle name="Normal" xfId="0" builtinId="0"/>
    <cellStyle name="Normal 2" xfId="3"/>
    <cellStyle name="Normal 2 2" xfId="1"/>
    <cellStyle name="Normal 2 4" xfId="4"/>
    <cellStyle name="Normal 3" xfId="9"/>
    <cellStyle name="Normal 5" xfId="7"/>
    <cellStyle name="Percent"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19"/>
  <sheetViews>
    <sheetView workbookViewId="0">
      <selection activeCell="B11" sqref="B11"/>
    </sheetView>
  </sheetViews>
  <sheetFormatPr defaultColWidth="9.140625" defaultRowHeight="15"/>
  <cols>
    <col min="1" max="1" width="9.140625" style="1" customWidth="1"/>
    <col min="2" max="2" width="58.42578125" style="1" customWidth="1"/>
    <col min="3" max="3" width="11.28515625" style="1" customWidth="1"/>
    <col min="4" max="4" width="20.42578125" style="7" customWidth="1"/>
    <col min="5" max="5" width="12.7109375" style="1" customWidth="1"/>
    <col min="6" max="6" width="18" style="12" bestFit="1" customWidth="1"/>
    <col min="7" max="7" width="16.85546875" style="12" bestFit="1" customWidth="1"/>
    <col min="8" max="8" width="11.42578125" style="1" customWidth="1"/>
    <col min="9" max="16384" width="9.140625" style="1"/>
  </cols>
  <sheetData>
    <row r="1" spans="1:9" ht="26.25">
      <c r="A1" s="135" t="s">
        <v>423</v>
      </c>
      <c r="B1" s="135"/>
      <c r="C1" s="135"/>
      <c r="D1" s="135"/>
      <c r="E1" s="135"/>
    </row>
    <row r="2" spans="1:9" ht="21">
      <c r="A2" s="136" t="s">
        <v>274</v>
      </c>
      <c r="B2" s="136"/>
      <c r="C2" s="136"/>
      <c r="D2" s="136"/>
      <c r="E2" s="136"/>
    </row>
    <row r="3" spans="1:9">
      <c r="A3" s="2"/>
      <c r="B3" s="10" t="s">
        <v>297</v>
      </c>
      <c r="C3" s="2"/>
      <c r="D3" s="3" t="s">
        <v>360</v>
      </c>
    </row>
    <row r="4" spans="1:9">
      <c r="A4" s="4" t="s">
        <v>275</v>
      </c>
      <c r="B4" s="4" t="s">
        <v>276</v>
      </c>
      <c r="C4" s="4" t="s">
        <v>277</v>
      </c>
      <c r="D4" s="14" t="s">
        <v>293</v>
      </c>
      <c r="E4" s="4" t="s">
        <v>278</v>
      </c>
    </row>
    <row r="5" spans="1:9">
      <c r="A5" s="5">
        <v>1</v>
      </c>
      <c r="B5" s="6" t="s">
        <v>424</v>
      </c>
      <c r="C5" s="5">
        <v>1</v>
      </c>
      <c r="D5" s="15">
        <f>'PTN Khi Nen'!H89</f>
        <v>3368788500</v>
      </c>
      <c r="E5" s="6"/>
      <c r="H5" s="13"/>
      <c r="I5" s="13"/>
    </row>
    <row r="6" spans="1:9">
      <c r="A6" s="5">
        <v>2</v>
      </c>
      <c r="B6" s="6" t="s">
        <v>425</v>
      </c>
      <c r="C6" s="5">
        <v>1</v>
      </c>
      <c r="D6" s="15">
        <f>'PTN thuy luc'!H79</f>
        <v>5295246000</v>
      </c>
      <c r="E6" s="6"/>
      <c r="H6" s="13"/>
    </row>
    <row r="7" spans="1:9">
      <c r="A7" s="5">
        <v>3</v>
      </c>
      <c r="B7" s="6" t="s">
        <v>315</v>
      </c>
      <c r="C7" s="5"/>
      <c r="D7" s="15">
        <f>'PTN TĐH'!H59</f>
        <v>6178989500</v>
      </c>
      <c r="E7" s="6"/>
      <c r="H7" s="13"/>
    </row>
    <row r="8" spans="1:9">
      <c r="A8" s="5">
        <v>4</v>
      </c>
      <c r="B8" s="6" t="s">
        <v>280</v>
      </c>
      <c r="C8" s="5">
        <v>1</v>
      </c>
      <c r="D8" s="15">
        <f>'MPS PA'!H38</f>
        <v>4598920500</v>
      </c>
      <c r="E8" s="6"/>
    </row>
    <row r="9" spans="1:9">
      <c r="A9" s="5">
        <v>5</v>
      </c>
      <c r="B9" s="6" t="s">
        <v>314</v>
      </c>
      <c r="C9" s="5">
        <v>1</v>
      </c>
      <c r="D9" s="15">
        <f>'MPS I4.0 '!H12</f>
        <v>3372015500</v>
      </c>
      <c r="E9" s="6"/>
    </row>
    <row r="10" spans="1:9">
      <c r="A10" s="5">
        <v>6</v>
      </c>
      <c r="B10" s="20" t="s">
        <v>362</v>
      </c>
      <c r="C10" s="5">
        <v>1</v>
      </c>
      <c r="D10" s="15">
        <f>'MPS 210 Full(12 stations) '!H85</f>
        <v>10809757500</v>
      </c>
      <c r="E10" s="6"/>
    </row>
    <row r="11" spans="1:9">
      <c r="A11" s="5">
        <v>7</v>
      </c>
      <c r="B11" s="6" t="s">
        <v>361</v>
      </c>
      <c r="C11" s="5">
        <v>1</v>
      </c>
      <c r="D11" s="15">
        <f>'MPS-500 -FMS '!H76</f>
        <v>11148499000</v>
      </c>
      <c r="E11" s="6"/>
    </row>
    <row r="12" spans="1:9">
      <c r="A12" s="5"/>
      <c r="B12" s="4" t="s">
        <v>285</v>
      </c>
      <c r="C12" s="5"/>
      <c r="D12" s="16">
        <f>SUM(D5:D11)</f>
        <v>44772216500</v>
      </c>
      <c r="E12" s="6"/>
    </row>
    <row r="14" spans="1:9">
      <c r="B14" s="11" t="s">
        <v>298</v>
      </c>
    </row>
    <row r="15" spans="1:9">
      <c r="A15" s="4" t="s">
        <v>275</v>
      </c>
      <c r="B15" s="4" t="s">
        <v>276</v>
      </c>
      <c r="C15" s="4" t="s">
        <v>277</v>
      </c>
      <c r="D15" s="9" t="s">
        <v>293</v>
      </c>
      <c r="E15" s="4" t="s">
        <v>278</v>
      </c>
    </row>
    <row r="16" spans="1:9">
      <c r="A16" s="5"/>
      <c r="B16" s="6" t="s">
        <v>299</v>
      </c>
      <c r="C16" s="5"/>
      <c r="D16" s="16">
        <f>Training!H21</f>
        <v>1509200000</v>
      </c>
      <c r="E16" s="6"/>
    </row>
    <row r="18" spans="1:5">
      <c r="A18" s="6"/>
      <c r="B18" s="133" t="s">
        <v>421</v>
      </c>
      <c r="C18" s="6"/>
      <c r="D18" s="8">
        <f>D12+D16</f>
        <v>46281416500</v>
      </c>
      <c r="E18" s="6"/>
    </row>
    <row r="19" spans="1:5">
      <c r="B19" s="134" t="s">
        <v>422</v>
      </c>
      <c r="D19" s="17"/>
    </row>
  </sheetData>
  <mergeCells count="2">
    <mergeCell ref="A1:E1"/>
    <mergeCell ref="A2:E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workbookViewId="0">
      <selection activeCell="K9" sqref="K9"/>
    </sheetView>
  </sheetViews>
  <sheetFormatPr defaultColWidth="9.140625" defaultRowHeight="15"/>
  <cols>
    <col min="1" max="1" width="5.140625" style="21" bestFit="1" customWidth="1"/>
    <col min="2" max="2" width="50.7109375" style="23" customWidth="1"/>
    <col min="3" max="4" width="8.7109375" style="24" customWidth="1"/>
    <col min="5" max="5" width="6.42578125" style="25" customWidth="1"/>
    <col min="6" max="6" width="6.5703125" style="25" customWidth="1"/>
    <col min="7" max="7" width="14.28515625" style="26" customWidth="1"/>
    <col min="8" max="8" width="16.7109375" style="26" customWidth="1"/>
    <col min="9" max="16384" width="9.140625" style="21"/>
  </cols>
  <sheetData>
    <row r="1" spans="1:8" ht="18.75">
      <c r="B1" s="22" t="s">
        <v>424</v>
      </c>
    </row>
    <row r="2" spans="1:8">
      <c r="G2" s="27" t="s">
        <v>360</v>
      </c>
    </row>
    <row r="3" spans="1:8" ht="60">
      <c r="A3" s="28" t="s">
        <v>288</v>
      </c>
      <c r="B3" s="29" t="s">
        <v>289</v>
      </c>
      <c r="C3" s="30" t="s">
        <v>290</v>
      </c>
      <c r="D3" s="30" t="s">
        <v>292</v>
      </c>
      <c r="E3" s="31" t="s">
        <v>277</v>
      </c>
      <c r="F3" s="31" t="s">
        <v>291</v>
      </c>
      <c r="G3" s="32" t="s">
        <v>364</v>
      </c>
      <c r="H3" s="32" t="s">
        <v>363</v>
      </c>
    </row>
    <row r="4" spans="1:8">
      <c r="A4" s="33"/>
      <c r="B4" s="34" t="s">
        <v>69</v>
      </c>
      <c r="C4" s="35"/>
      <c r="D4" s="35"/>
      <c r="E4" s="36"/>
      <c r="F4" s="36"/>
      <c r="G4" s="37"/>
      <c r="H4" s="37"/>
    </row>
    <row r="5" spans="1:8" ht="30">
      <c r="A5" s="38">
        <v>1</v>
      </c>
      <c r="B5" s="18" t="s">
        <v>0</v>
      </c>
      <c r="C5" s="35" t="s">
        <v>398</v>
      </c>
      <c r="D5" s="35">
        <v>539028</v>
      </c>
      <c r="E5" s="36">
        <v>2</v>
      </c>
      <c r="F5" s="36" t="s">
        <v>1</v>
      </c>
      <c r="G5" s="37">
        <v>167340000</v>
      </c>
      <c r="H5" s="37">
        <f t="shared" ref="H5:H36" si="0">G5*E5</f>
        <v>334680000</v>
      </c>
    </row>
    <row r="6" spans="1:8" ht="30">
      <c r="A6" s="38">
        <v>2</v>
      </c>
      <c r="B6" s="18" t="s">
        <v>2</v>
      </c>
      <c r="C6" s="35" t="s">
        <v>398</v>
      </c>
      <c r="D6" s="35">
        <v>535833</v>
      </c>
      <c r="E6" s="36">
        <v>4</v>
      </c>
      <c r="F6" s="36" t="s">
        <v>1</v>
      </c>
      <c r="G6" s="37">
        <v>60510000</v>
      </c>
      <c r="H6" s="37">
        <f t="shared" si="0"/>
        <v>242040000</v>
      </c>
    </row>
    <row r="7" spans="1:8">
      <c r="A7" s="38">
        <v>3</v>
      </c>
      <c r="B7" s="18" t="s">
        <v>3</v>
      </c>
      <c r="C7" s="35" t="s">
        <v>398</v>
      </c>
      <c r="D7" s="35">
        <v>535812</v>
      </c>
      <c r="E7" s="36">
        <v>4</v>
      </c>
      <c r="F7" s="36" t="s">
        <v>1</v>
      </c>
      <c r="G7" s="37">
        <v>3910000</v>
      </c>
      <c r="H7" s="37">
        <f t="shared" si="0"/>
        <v>15640000</v>
      </c>
    </row>
    <row r="8" spans="1:8">
      <c r="A8" s="33">
        <v>5</v>
      </c>
      <c r="B8" s="18" t="s">
        <v>54</v>
      </c>
      <c r="C8" s="35" t="s">
        <v>398</v>
      </c>
      <c r="D8" s="35">
        <v>159382</v>
      </c>
      <c r="E8" s="36">
        <v>4</v>
      </c>
      <c r="F8" s="36" t="s">
        <v>62</v>
      </c>
      <c r="G8" s="37">
        <v>23100000</v>
      </c>
      <c r="H8" s="37">
        <f t="shared" si="0"/>
        <v>92400000</v>
      </c>
    </row>
    <row r="9" spans="1:8">
      <c r="A9" s="33">
        <v>6</v>
      </c>
      <c r="B9" s="18" t="s">
        <v>83</v>
      </c>
      <c r="C9" s="35" t="s">
        <v>398</v>
      </c>
      <c r="D9" s="35">
        <v>247661</v>
      </c>
      <c r="E9" s="36">
        <v>4</v>
      </c>
      <c r="F9" s="36" t="s">
        <v>62</v>
      </c>
      <c r="G9" s="37">
        <v>720000</v>
      </c>
      <c r="H9" s="37">
        <f t="shared" si="0"/>
        <v>2880000</v>
      </c>
    </row>
    <row r="10" spans="1:8" ht="30">
      <c r="A10" s="33">
        <v>8</v>
      </c>
      <c r="B10" s="18" t="s">
        <v>70</v>
      </c>
      <c r="C10" s="35" t="s">
        <v>398</v>
      </c>
      <c r="D10" s="35">
        <v>571806</v>
      </c>
      <c r="E10" s="36">
        <v>4</v>
      </c>
      <c r="F10" s="36" t="s">
        <v>65</v>
      </c>
      <c r="G10" s="37">
        <v>25870000</v>
      </c>
      <c r="H10" s="37">
        <f t="shared" si="0"/>
        <v>103480000</v>
      </c>
    </row>
    <row r="11" spans="1:8">
      <c r="A11" s="33">
        <v>9</v>
      </c>
      <c r="B11" s="18" t="s">
        <v>52</v>
      </c>
      <c r="C11" s="35" t="s">
        <v>398</v>
      </c>
      <c r="D11" s="35">
        <v>91030</v>
      </c>
      <c r="E11" s="36">
        <v>2</v>
      </c>
      <c r="F11" s="36" t="s">
        <v>62</v>
      </c>
      <c r="G11" s="37">
        <v>62800000</v>
      </c>
      <c r="H11" s="37">
        <f t="shared" si="0"/>
        <v>125600000</v>
      </c>
    </row>
    <row r="12" spans="1:8">
      <c r="A12" s="33">
        <v>10</v>
      </c>
      <c r="B12" s="18" t="s">
        <v>53</v>
      </c>
      <c r="C12" s="35" t="s">
        <v>398</v>
      </c>
      <c r="D12" s="35">
        <v>102725</v>
      </c>
      <c r="E12" s="36">
        <v>2</v>
      </c>
      <c r="F12" s="36" t="s">
        <v>62</v>
      </c>
      <c r="G12" s="37">
        <v>1500000</v>
      </c>
      <c r="H12" s="37">
        <f t="shared" si="0"/>
        <v>3000000</v>
      </c>
    </row>
    <row r="13" spans="1:8">
      <c r="A13" s="33"/>
      <c r="B13" s="34" t="s">
        <v>68</v>
      </c>
      <c r="C13" s="35"/>
      <c r="D13" s="35"/>
      <c r="E13" s="36"/>
      <c r="F13" s="36"/>
      <c r="G13" s="37">
        <v>0</v>
      </c>
      <c r="H13" s="37">
        <f t="shared" si="0"/>
        <v>0</v>
      </c>
    </row>
    <row r="14" spans="1:8" ht="28.5">
      <c r="A14" s="38">
        <v>11</v>
      </c>
      <c r="B14" s="34" t="s">
        <v>4</v>
      </c>
      <c r="C14" s="35" t="s">
        <v>398</v>
      </c>
      <c r="D14" s="30">
        <v>540710</v>
      </c>
      <c r="E14" s="31">
        <v>4</v>
      </c>
      <c r="F14" s="31" t="s">
        <v>61</v>
      </c>
      <c r="G14" s="37">
        <v>147490000</v>
      </c>
      <c r="H14" s="37">
        <f t="shared" si="0"/>
        <v>589960000</v>
      </c>
    </row>
    <row r="15" spans="1:8">
      <c r="A15" s="39" t="s">
        <v>71</v>
      </c>
      <c r="B15" s="18" t="s">
        <v>5</v>
      </c>
      <c r="C15" s="35"/>
      <c r="D15" s="35">
        <v>152860</v>
      </c>
      <c r="E15" s="36">
        <v>2</v>
      </c>
      <c r="F15" s="36" t="s">
        <v>62</v>
      </c>
      <c r="G15" s="37">
        <v>0</v>
      </c>
      <c r="H15" s="37">
        <f t="shared" si="0"/>
        <v>0</v>
      </c>
    </row>
    <row r="16" spans="1:8">
      <c r="A16" s="39" t="s">
        <v>72</v>
      </c>
      <c r="B16" s="18" t="s">
        <v>6</v>
      </c>
      <c r="C16" s="35"/>
      <c r="D16" s="35">
        <v>152861</v>
      </c>
      <c r="E16" s="36">
        <v>1</v>
      </c>
      <c r="F16" s="36" t="s">
        <v>62</v>
      </c>
      <c r="G16" s="37">
        <v>0</v>
      </c>
      <c r="H16" s="37">
        <f t="shared" si="0"/>
        <v>0</v>
      </c>
    </row>
    <row r="17" spans="1:8">
      <c r="A17" s="39" t="s">
        <v>73</v>
      </c>
      <c r="B17" s="18" t="s">
        <v>7</v>
      </c>
      <c r="C17" s="35"/>
      <c r="D17" s="35">
        <v>152862</v>
      </c>
      <c r="E17" s="36">
        <v>1</v>
      </c>
      <c r="F17" s="36" t="s">
        <v>62</v>
      </c>
      <c r="G17" s="37">
        <v>0</v>
      </c>
      <c r="H17" s="37">
        <f t="shared" si="0"/>
        <v>0</v>
      </c>
    </row>
    <row r="18" spans="1:8">
      <c r="A18" s="39" t="s">
        <v>74</v>
      </c>
      <c r="B18" s="18" t="s">
        <v>8</v>
      </c>
      <c r="C18" s="35"/>
      <c r="D18" s="35">
        <v>152863</v>
      </c>
      <c r="E18" s="36">
        <v>1</v>
      </c>
      <c r="F18" s="36" t="s">
        <v>62</v>
      </c>
      <c r="G18" s="37">
        <v>0</v>
      </c>
      <c r="H18" s="37">
        <f t="shared" si="0"/>
        <v>0</v>
      </c>
    </row>
    <row r="19" spans="1:8">
      <c r="A19" s="39" t="s">
        <v>75</v>
      </c>
      <c r="B19" s="18" t="s">
        <v>9</v>
      </c>
      <c r="C19" s="35"/>
      <c r="D19" s="35">
        <v>152866</v>
      </c>
      <c r="E19" s="36">
        <v>2</v>
      </c>
      <c r="F19" s="36" t="s">
        <v>62</v>
      </c>
      <c r="G19" s="37">
        <v>0</v>
      </c>
      <c r="H19" s="37">
        <f t="shared" si="0"/>
        <v>0</v>
      </c>
    </row>
    <row r="20" spans="1:8">
      <c r="A20" s="39" t="s">
        <v>76</v>
      </c>
      <c r="B20" s="18" t="s">
        <v>10</v>
      </c>
      <c r="C20" s="35"/>
      <c r="D20" s="35">
        <v>2764815</v>
      </c>
      <c r="E20" s="36">
        <v>2</v>
      </c>
      <c r="F20" s="36" t="s">
        <v>62</v>
      </c>
      <c r="G20" s="37">
        <v>0</v>
      </c>
      <c r="H20" s="37">
        <f t="shared" si="0"/>
        <v>0</v>
      </c>
    </row>
    <row r="21" spans="1:8">
      <c r="A21" s="39" t="s">
        <v>77</v>
      </c>
      <c r="B21" s="18" t="s">
        <v>11</v>
      </c>
      <c r="C21" s="35"/>
      <c r="D21" s="35">
        <v>540694</v>
      </c>
      <c r="E21" s="36">
        <v>1</v>
      </c>
      <c r="F21" s="36" t="s">
        <v>62</v>
      </c>
      <c r="G21" s="37">
        <v>0</v>
      </c>
      <c r="H21" s="37">
        <f t="shared" si="0"/>
        <v>0</v>
      </c>
    </row>
    <row r="22" spans="1:8">
      <c r="A22" s="39" t="s">
        <v>78</v>
      </c>
      <c r="B22" s="18" t="s">
        <v>12</v>
      </c>
      <c r="C22" s="35"/>
      <c r="D22" s="35">
        <v>152884</v>
      </c>
      <c r="E22" s="36">
        <v>1</v>
      </c>
      <c r="F22" s="36" t="s">
        <v>62</v>
      </c>
      <c r="G22" s="37">
        <v>0</v>
      </c>
      <c r="H22" s="37">
        <f t="shared" si="0"/>
        <v>0</v>
      </c>
    </row>
    <row r="23" spans="1:8">
      <c r="A23" s="39" t="s">
        <v>79</v>
      </c>
      <c r="B23" s="18" t="s">
        <v>13</v>
      </c>
      <c r="C23" s="35"/>
      <c r="D23" s="35">
        <v>576302</v>
      </c>
      <c r="E23" s="36">
        <v>1</v>
      </c>
      <c r="F23" s="36" t="s">
        <v>62</v>
      </c>
      <c r="G23" s="37">
        <v>0</v>
      </c>
      <c r="H23" s="37">
        <f t="shared" si="0"/>
        <v>0</v>
      </c>
    </row>
    <row r="24" spans="1:8">
      <c r="A24" s="39" t="s">
        <v>80</v>
      </c>
      <c r="B24" s="18" t="s">
        <v>14</v>
      </c>
      <c r="C24" s="35"/>
      <c r="D24" s="35">
        <v>576307</v>
      </c>
      <c r="E24" s="36">
        <v>1</v>
      </c>
      <c r="F24" s="36" t="s">
        <v>62</v>
      </c>
      <c r="G24" s="37">
        <v>0</v>
      </c>
      <c r="H24" s="37">
        <f t="shared" si="0"/>
        <v>0</v>
      </c>
    </row>
    <row r="25" spans="1:8" ht="30">
      <c r="A25" s="39" t="s">
        <v>81</v>
      </c>
      <c r="B25" s="18" t="s">
        <v>15</v>
      </c>
      <c r="C25" s="35"/>
      <c r="D25" s="35">
        <v>576303</v>
      </c>
      <c r="E25" s="36">
        <v>3</v>
      </c>
      <c r="F25" s="36" t="s">
        <v>62</v>
      </c>
      <c r="G25" s="37">
        <v>0</v>
      </c>
      <c r="H25" s="37">
        <f t="shared" si="0"/>
        <v>0</v>
      </c>
    </row>
    <row r="26" spans="1:8">
      <c r="A26" s="39" t="s">
        <v>82</v>
      </c>
      <c r="B26" s="18" t="s">
        <v>16</v>
      </c>
      <c r="C26" s="35"/>
      <c r="D26" s="35">
        <v>539771</v>
      </c>
      <c r="E26" s="36">
        <v>1</v>
      </c>
      <c r="F26" s="36" t="s">
        <v>62</v>
      </c>
      <c r="G26" s="37">
        <v>0</v>
      </c>
      <c r="H26" s="37">
        <f t="shared" si="0"/>
        <v>0</v>
      </c>
    </row>
    <row r="27" spans="1:8">
      <c r="A27" s="39" t="s">
        <v>84</v>
      </c>
      <c r="B27" s="18" t="s">
        <v>17</v>
      </c>
      <c r="C27" s="35"/>
      <c r="D27" s="35">
        <v>539770</v>
      </c>
      <c r="E27" s="36">
        <v>2</v>
      </c>
      <c r="F27" s="36" t="s">
        <v>62</v>
      </c>
      <c r="G27" s="37">
        <v>0</v>
      </c>
      <c r="H27" s="37">
        <f t="shared" si="0"/>
        <v>0</v>
      </c>
    </row>
    <row r="28" spans="1:8">
      <c r="A28" s="39" t="s">
        <v>85</v>
      </c>
      <c r="B28" s="18" t="s">
        <v>18</v>
      </c>
      <c r="C28" s="35"/>
      <c r="D28" s="35">
        <v>539772</v>
      </c>
      <c r="E28" s="36">
        <v>1</v>
      </c>
      <c r="F28" s="36" t="s">
        <v>62</v>
      </c>
      <c r="G28" s="37">
        <v>0</v>
      </c>
      <c r="H28" s="37">
        <f t="shared" si="0"/>
        <v>0</v>
      </c>
    </row>
    <row r="29" spans="1:8">
      <c r="A29" s="39" t="s">
        <v>86</v>
      </c>
      <c r="B29" s="18" t="s">
        <v>19</v>
      </c>
      <c r="C29" s="35"/>
      <c r="D29" s="35">
        <v>193967</v>
      </c>
      <c r="E29" s="36">
        <v>2</v>
      </c>
      <c r="F29" s="36" t="s">
        <v>62</v>
      </c>
      <c r="G29" s="37">
        <v>0</v>
      </c>
      <c r="H29" s="37">
        <f t="shared" si="0"/>
        <v>0</v>
      </c>
    </row>
    <row r="30" spans="1:8">
      <c r="A30" s="39" t="s">
        <v>87</v>
      </c>
      <c r="B30" s="18" t="s">
        <v>20</v>
      </c>
      <c r="C30" s="35"/>
      <c r="D30" s="35">
        <v>152887</v>
      </c>
      <c r="E30" s="36">
        <v>1</v>
      </c>
      <c r="F30" s="36" t="s">
        <v>62</v>
      </c>
      <c r="G30" s="37">
        <v>0</v>
      </c>
      <c r="H30" s="37">
        <f t="shared" si="0"/>
        <v>0</v>
      </c>
    </row>
    <row r="31" spans="1:8">
      <c r="A31" s="39" t="s">
        <v>88</v>
      </c>
      <c r="B31" s="18" t="s">
        <v>21</v>
      </c>
      <c r="C31" s="35"/>
      <c r="D31" s="35">
        <v>152888</v>
      </c>
      <c r="E31" s="36">
        <v>1</v>
      </c>
      <c r="F31" s="36" t="s">
        <v>62</v>
      </c>
      <c r="G31" s="37">
        <v>0</v>
      </c>
      <c r="H31" s="37">
        <f t="shared" si="0"/>
        <v>0</v>
      </c>
    </row>
    <row r="32" spans="1:8">
      <c r="A32" s="39" t="s">
        <v>89</v>
      </c>
      <c r="B32" s="18" t="s">
        <v>22</v>
      </c>
      <c r="C32" s="35"/>
      <c r="D32" s="35">
        <v>540691</v>
      </c>
      <c r="E32" s="36">
        <v>1</v>
      </c>
      <c r="F32" s="36" t="s">
        <v>62</v>
      </c>
      <c r="G32" s="37">
        <v>0</v>
      </c>
      <c r="H32" s="37">
        <f t="shared" si="0"/>
        <v>0</v>
      </c>
    </row>
    <row r="33" spans="1:8">
      <c r="A33" s="39" t="s">
        <v>90</v>
      </c>
      <c r="B33" s="18" t="s">
        <v>23</v>
      </c>
      <c r="C33" s="35"/>
      <c r="D33" s="35">
        <v>539756</v>
      </c>
      <c r="E33" s="36">
        <v>1</v>
      </c>
      <c r="F33" s="36" t="s">
        <v>62</v>
      </c>
      <c r="G33" s="37">
        <v>0</v>
      </c>
      <c r="H33" s="37">
        <f t="shared" si="0"/>
        <v>0</v>
      </c>
    </row>
    <row r="34" spans="1:8">
      <c r="A34" s="39" t="s">
        <v>91</v>
      </c>
      <c r="B34" s="18" t="s">
        <v>24</v>
      </c>
      <c r="C34" s="35"/>
      <c r="D34" s="35">
        <v>152865</v>
      </c>
      <c r="E34" s="36">
        <v>2</v>
      </c>
      <c r="F34" s="36" t="s">
        <v>62</v>
      </c>
      <c r="G34" s="37">
        <v>0</v>
      </c>
      <c r="H34" s="37">
        <f t="shared" si="0"/>
        <v>0</v>
      </c>
    </row>
    <row r="35" spans="1:8">
      <c r="A35" s="39" t="s">
        <v>92</v>
      </c>
      <c r="B35" s="18" t="s">
        <v>25</v>
      </c>
      <c r="C35" s="35"/>
      <c r="D35" s="35">
        <v>152896</v>
      </c>
      <c r="E35" s="36">
        <v>1</v>
      </c>
      <c r="F35" s="36" t="s">
        <v>62</v>
      </c>
      <c r="G35" s="37">
        <v>0</v>
      </c>
      <c r="H35" s="37">
        <f t="shared" si="0"/>
        <v>0</v>
      </c>
    </row>
    <row r="36" spans="1:8">
      <c r="A36" s="39" t="s">
        <v>93</v>
      </c>
      <c r="B36" s="18" t="s">
        <v>26</v>
      </c>
      <c r="C36" s="35"/>
      <c r="D36" s="35">
        <v>151496</v>
      </c>
      <c r="E36" s="36">
        <v>2</v>
      </c>
      <c r="F36" s="36" t="s">
        <v>62</v>
      </c>
      <c r="G36" s="37">
        <v>0</v>
      </c>
      <c r="H36" s="37">
        <f t="shared" si="0"/>
        <v>0</v>
      </c>
    </row>
    <row r="37" spans="1:8" ht="42.75">
      <c r="A37" s="38">
        <v>13</v>
      </c>
      <c r="B37" s="34" t="s">
        <v>27</v>
      </c>
      <c r="C37" s="35" t="s">
        <v>398</v>
      </c>
      <c r="D37" s="30">
        <v>540717</v>
      </c>
      <c r="E37" s="31">
        <v>4</v>
      </c>
      <c r="F37" s="31" t="s">
        <v>61</v>
      </c>
      <c r="G37" s="37">
        <v>144610000</v>
      </c>
      <c r="H37" s="37">
        <f t="shared" ref="H37:H68" si="1">G37*E37</f>
        <v>578440000</v>
      </c>
    </row>
    <row r="38" spans="1:8">
      <c r="A38" s="39" t="s">
        <v>94</v>
      </c>
      <c r="B38" s="18" t="s">
        <v>28</v>
      </c>
      <c r="C38" s="35"/>
      <c r="D38" s="35">
        <v>162242</v>
      </c>
      <c r="E38" s="36">
        <v>1</v>
      </c>
      <c r="F38" s="36" t="s">
        <v>62</v>
      </c>
      <c r="G38" s="37">
        <v>0</v>
      </c>
      <c r="H38" s="37">
        <f t="shared" si="1"/>
        <v>0</v>
      </c>
    </row>
    <row r="39" spans="1:8">
      <c r="A39" s="39" t="s">
        <v>95</v>
      </c>
      <c r="B39" s="18" t="s">
        <v>29</v>
      </c>
      <c r="C39" s="35"/>
      <c r="D39" s="35">
        <v>162241</v>
      </c>
      <c r="E39" s="36">
        <v>2</v>
      </c>
      <c r="F39" s="36" t="s">
        <v>62</v>
      </c>
      <c r="G39" s="37">
        <v>0</v>
      </c>
      <c r="H39" s="37">
        <f t="shared" si="1"/>
        <v>0</v>
      </c>
    </row>
    <row r="40" spans="1:8">
      <c r="A40" s="39" t="s">
        <v>96</v>
      </c>
      <c r="B40" s="18" t="s">
        <v>30</v>
      </c>
      <c r="C40" s="35"/>
      <c r="D40" s="35">
        <v>183322</v>
      </c>
      <c r="E40" s="36">
        <v>1</v>
      </c>
      <c r="F40" s="36" t="s">
        <v>62</v>
      </c>
      <c r="G40" s="37">
        <v>0</v>
      </c>
      <c r="H40" s="37">
        <f t="shared" si="1"/>
        <v>0</v>
      </c>
    </row>
    <row r="41" spans="1:8">
      <c r="A41" s="39" t="s">
        <v>97</v>
      </c>
      <c r="B41" s="18" t="s">
        <v>31</v>
      </c>
      <c r="C41" s="35"/>
      <c r="D41" s="35">
        <v>183345</v>
      </c>
      <c r="E41" s="36">
        <v>1</v>
      </c>
      <c r="F41" s="36" t="s">
        <v>62</v>
      </c>
      <c r="G41" s="37">
        <v>0</v>
      </c>
      <c r="H41" s="37">
        <f t="shared" si="1"/>
        <v>0</v>
      </c>
    </row>
    <row r="42" spans="1:8">
      <c r="A42" s="39" t="s">
        <v>98</v>
      </c>
      <c r="B42" s="18" t="s">
        <v>32</v>
      </c>
      <c r="C42" s="35"/>
      <c r="D42" s="35">
        <v>572744</v>
      </c>
      <c r="E42" s="36">
        <v>1</v>
      </c>
      <c r="F42" s="36" t="s">
        <v>62</v>
      </c>
      <c r="G42" s="37">
        <v>0</v>
      </c>
      <c r="H42" s="37">
        <f t="shared" si="1"/>
        <v>0</v>
      </c>
    </row>
    <row r="43" spans="1:8">
      <c r="A43" s="39" t="s">
        <v>99</v>
      </c>
      <c r="B43" s="18" t="s">
        <v>33</v>
      </c>
      <c r="C43" s="35"/>
      <c r="D43" s="35">
        <v>2344752</v>
      </c>
      <c r="E43" s="36">
        <v>2</v>
      </c>
      <c r="F43" s="36" t="s">
        <v>62</v>
      </c>
      <c r="G43" s="37">
        <v>0</v>
      </c>
      <c r="H43" s="37">
        <f t="shared" si="1"/>
        <v>0</v>
      </c>
    </row>
    <row r="44" spans="1:8">
      <c r="A44" s="39" t="s">
        <v>100</v>
      </c>
      <c r="B44" s="18" t="s">
        <v>34</v>
      </c>
      <c r="C44" s="35"/>
      <c r="D44" s="35">
        <v>567198</v>
      </c>
      <c r="E44" s="36">
        <v>1</v>
      </c>
      <c r="F44" s="36" t="s">
        <v>62</v>
      </c>
      <c r="G44" s="37">
        <v>0</v>
      </c>
      <c r="H44" s="37">
        <f t="shared" si="1"/>
        <v>0</v>
      </c>
    </row>
    <row r="45" spans="1:8">
      <c r="A45" s="39" t="s">
        <v>101</v>
      </c>
      <c r="B45" s="18" t="s">
        <v>35</v>
      </c>
      <c r="C45" s="35"/>
      <c r="D45" s="35">
        <v>567199</v>
      </c>
      <c r="E45" s="36">
        <v>1</v>
      </c>
      <c r="F45" s="36" t="s">
        <v>62</v>
      </c>
      <c r="G45" s="37">
        <v>0</v>
      </c>
      <c r="H45" s="37">
        <f t="shared" si="1"/>
        <v>0</v>
      </c>
    </row>
    <row r="46" spans="1:8">
      <c r="A46" s="39" t="s">
        <v>102</v>
      </c>
      <c r="B46" s="18" t="s">
        <v>36</v>
      </c>
      <c r="C46" s="35"/>
      <c r="D46" s="35">
        <v>567200</v>
      </c>
      <c r="E46" s="36">
        <v>2</v>
      </c>
      <c r="F46" s="36" t="s">
        <v>62</v>
      </c>
      <c r="G46" s="37">
        <v>0</v>
      </c>
      <c r="H46" s="37">
        <f t="shared" si="1"/>
        <v>0</v>
      </c>
    </row>
    <row r="47" spans="1:8">
      <c r="A47" s="39" t="s">
        <v>103</v>
      </c>
      <c r="B47" s="18" t="s">
        <v>37</v>
      </c>
      <c r="C47" s="35"/>
      <c r="D47" s="35">
        <v>572745</v>
      </c>
      <c r="E47" s="36">
        <v>1</v>
      </c>
      <c r="F47" s="36" t="s">
        <v>62</v>
      </c>
      <c r="G47" s="37">
        <v>0</v>
      </c>
      <c r="H47" s="37">
        <f t="shared" si="1"/>
        <v>0</v>
      </c>
    </row>
    <row r="48" spans="1:8">
      <c r="A48" s="39" t="s">
        <v>104</v>
      </c>
      <c r="B48" s="18" t="s">
        <v>19</v>
      </c>
      <c r="C48" s="35"/>
      <c r="D48" s="35">
        <v>193967</v>
      </c>
      <c r="E48" s="36">
        <v>2</v>
      </c>
      <c r="F48" s="36" t="s">
        <v>62</v>
      </c>
      <c r="G48" s="37">
        <v>0</v>
      </c>
      <c r="H48" s="37">
        <f t="shared" si="1"/>
        <v>0</v>
      </c>
    </row>
    <row r="49" spans="1:8">
      <c r="A49" s="39" t="s">
        <v>105</v>
      </c>
      <c r="B49" s="18" t="s">
        <v>21</v>
      </c>
      <c r="C49" s="35"/>
      <c r="D49" s="35">
        <v>152888</v>
      </c>
      <c r="E49" s="36">
        <v>1</v>
      </c>
      <c r="F49" s="36" t="s">
        <v>62</v>
      </c>
      <c r="G49" s="37">
        <v>0</v>
      </c>
      <c r="H49" s="37">
        <f t="shared" si="1"/>
        <v>0</v>
      </c>
    </row>
    <row r="50" spans="1:8" ht="28.5">
      <c r="A50" s="38">
        <v>14</v>
      </c>
      <c r="B50" s="34" t="s">
        <v>39</v>
      </c>
      <c r="C50" s="35" t="s">
        <v>398</v>
      </c>
      <c r="D50" s="30">
        <v>566908</v>
      </c>
      <c r="E50" s="31">
        <v>4</v>
      </c>
      <c r="F50" s="31" t="s">
        <v>61</v>
      </c>
      <c r="G50" s="37">
        <v>120790000</v>
      </c>
      <c r="H50" s="37">
        <f t="shared" si="1"/>
        <v>483160000</v>
      </c>
    </row>
    <row r="51" spans="1:8">
      <c r="A51" s="39" t="s">
        <v>106</v>
      </c>
      <c r="B51" s="18" t="s">
        <v>57</v>
      </c>
      <c r="C51" s="35"/>
      <c r="D51" s="35">
        <v>560124</v>
      </c>
      <c r="E51" s="36">
        <v>1</v>
      </c>
      <c r="F51" s="36" t="s">
        <v>62</v>
      </c>
      <c r="G51" s="37">
        <v>0</v>
      </c>
      <c r="H51" s="37">
        <f t="shared" si="1"/>
        <v>0</v>
      </c>
    </row>
    <row r="52" spans="1:8">
      <c r="A52" s="39" t="s">
        <v>107</v>
      </c>
      <c r="B52" s="18" t="s">
        <v>40</v>
      </c>
      <c r="C52" s="35"/>
      <c r="D52" s="35">
        <v>548621</v>
      </c>
      <c r="E52" s="36">
        <v>1</v>
      </c>
      <c r="F52" s="36" t="s">
        <v>62</v>
      </c>
      <c r="G52" s="37">
        <v>0</v>
      </c>
      <c r="H52" s="37">
        <f t="shared" si="1"/>
        <v>0</v>
      </c>
    </row>
    <row r="53" spans="1:8">
      <c r="A53" s="39" t="s">
        <v>108</v>
      </c>
      <c r="B53" s="18" t="s">
        <v>58</v>
      </c>
      <c r="C53" s="35"/>
      <c r="D53" s="35">
        <v>548622</v>
      </c>
      <c r="E53" s="36">
        <v>1</v>
      </c>
      <c r="F53" s="36" t="s">
        <v>62</v>
      </c>
      <c r="G53" s="37">
        <v>0</v>
      </c>
      <c r="H53" s="37">
        <f t="shared" si="1"/>
        <v>0</v>
      </c>
    </row>
    <row r="54" spans="1:8">
      <c r="A54" s="39" t="s">
        <v>109</v>
      </c>
      <c r="B54" s="18" t="s">
        <v>41</v>
      </c>
      <c r="C54" s="35"/>
      <c r="D54" s="35">
        <v>8036235</v>
      </c>
      <c r="E54" s="36">
        <v>1</v>
      </c>
      <c r="F54" s="36" t="s">
        <v>62</v>
      </c>
      <c r="G54" s="37">
        <v>0</v>
      </c>
      <c r="H54" s="37">
        <f t="shared" si="1"/>
        <v>0</v>
      </c>
    </row>
    <row r="55" spans="1:8">
      <c r="A55" s="39" t="s">
        <v>110</v>
      </c>
      <c r="B55" s="18" t="s">
        <v>59</v>
      </c>
      <c r="C55" s="35"/>
      <c r="D55" s="35">
        <v>548625</v>
      </c>
      <c r="E55" s="36">
        <v>1</v>
      </c>
      <c r="F55" s="36"/>
      <c r="G55" s="37">
        <v>0</v>
      </c>
      <c r="H55" s="37">
        <f t="shared" si="1"/>
        <v>0</v>
      </c>
    </row>
    <row r="56" spans="1:8">
      <c r="A56" s="39" t="s">
        <v>111</v>
      </c>
      <c r="B56" s="18" t="s">
        <v>42</v>
      </c>
      <c r="C56" s="35"/>
      <c r="D56" s="35">
        <v>548624</v>
      </c>
      <c r="E56" s="36">
        <v>1</v>
      </c>
      <c r="F56" s="36" t="s">
        <v>62</v>
      </c>
      <c r="G56" s="37">
        <v>0</v>
      </c>
      <c r="H56" s="37">
        <f t="shared" si="1"/>
        <v>0</v>
      </c>
    </row>
    <row r="57" spans="1:8">
      <c r="A57" s="39" t="s">
        <v>112</v>
      </c>
      <c r="B57" s="18" t="s">
        <v>43</v>
      </c>
      <c r="C57" s="35"/>
      <c r="D57" s="35">
        <v>548628</v>
      </c>
      <c r="E57" s="36">
        <v>1</v>
      </c>
      <c r="F57" s="36" t="s">
        <v>62</v>
      </c>
      <c r="G57" s="37">
        <v>0</v>
      </c>
      <c r="H57" s="37">
        <f t="shared" si="1"/>
        <v>0</v>
      </c>
    </row>
    <row r="58" spans="1:8">
      <c r="A58" s="39" t="s">
        <v>113</v>
      </c>
      <c r="B58" s="18" t="s">
        <v>44</v>
      </c>
      <c r="C58" s="35"/>
      <c r="D58" s="35">
        <v>560158</v>
      </c>
      <c r="E58" s="36">
        <v>1</v>
      </c>
      <c r="F58" s="36" t="s">
        <v>62</v>
      </c>
      <c r="G58" s="37">
        <v>0</v>
      </c>
      <c r="H58" s="37">
        <f t="shared" si="1"/>
        <v>0</v>
      </c>
    </row>
    <row r="59" spans="1:8">
      <c r="A59" s="39" t="s">
        <v>114</v>
      </c>
      <c r="B59" s="18" t="s">
        <v>19</v>
      </c>
      <c r="C59" s="35"/>
      <c r="D59" s="35">
        <v>560159</v>
      </c>
      <c r="E59" s="36">
        <v>1</v>
      </c>
      <c r="F59" s="36" t="s">
        <v>62</v>
      </c>
      <c r="G59" s="37">
        <v>0</v>
      </c>
      <c r="H59" s="37">
        <f t="shared" si="1"/>
        <v>0</v>
      </c>
    </row>
    <row r="60" spans="1:8">
      <c r="A60" s="39" t="s">
        <v>115</v>
      </c>
      <c r="B60" s="18" t="s">
        <v>23</v>
      </c>
      <c r="C60" s="35"/>
      <c r="D60" s="35">
        <v>539756</v>
      </c>
      <c r="E60" s="36">
        <v>1</v>
      </c>
      <c r="F60" s="36" t="s">
        <v>62</v>
      </c>
      <c r="G60" s="37">
        <v>0</v>
      </c>
      <c r="H60" s="37">
        <f t="shared" si="1"/>
        <v>0</v>
      </c>
    </row>
    <row r="61" spans="1:8">
      <c r="A61" s="39" t="s">
        <v>116</v>
      </c>
      <c r="B61" s="18" t="s">
        <v>45</v>
      </c>
      <c r="C61" s="35"/>
      <c r="D61" s="35">
        <v>548630</v>
      </c>
      <c r="E61" s="36">
        <v>1</v>
      </c>
      <c r="F61" s="36" t="s">
        <v>62</v>
      </c>
      <c r="G61" s="37">
        <v>0</v>
      </c>
      <c r="H61" s="37">
        <f t="shared" si="1"/>
        <v>0</v>
      </c>
    </row>
    <row r="62" spans="1:8">
      <c r="A62" s="39" t="s">
        <v>117</v>
      </c>
      <c r="B62" s="18" t="s">
        <v>46</v>
      </c>
      <c r="C62" s="35"/>
      <c r="D62" s="35">
        <v>549832</v>
      </c>
      <c r="E62" s="36">
        <v>1</v>
      </c>
      <c r="F62" s="36" t="s">
        <v>62</v>
      </c>
      <c r="G62" s="37">
        <v>0</v>
      </c>
      <c r="H62" s="37">
        <f t="shared" si="1"/>
        <v>0</v>
      </c>
    </row>
    <row r="63" spans="1:8">
      <c r="A63" s="33">
        <v>17</v>
      </c>
      <c r="B63" s="18" t="s">
        <v>38</v>
      </c>
      <c r="C63" s="35" t="s">
        <v>398</v>
      </c>
      <c r="D63" s="35">
        <v>162244</v>
      </c>
      <c r="E63" s="36">
        <v>4</v>
      </c>
      <c r="F63" s="36" t="s">
        <v>62</v>
      </c>
      <c r="G63" s="37">
        <v>13590000</v>
      </c>
      <c r="H63" s="37">
        <f t="shared" si="1"/>
        <v>54360000</v>
      </c>
    </row>
    <row r="64" spans="1:8">
      <c r="A64" s="33">
        <v>22</v>
      </c>
      <c r="B64" s="18" t="s">
        <v>55</v>
      </c>
      <c r="C64" s="35" t="s">
        <v>398</v>
      </c>
      <c r="D64" s="35">
        <v>167020</v>
      </c>
      <c r="E64" s="36">
        <v>1</v>
      </c>
      <c r="F64" s="36" t="s">
        <v>62</v>
      </c>
      <c r="G64" s="37">
        <v>22560000</v>
      </c>
      <c r="H64" s="37">
        <f t="shared" si="1"/>
        <v>22560000</v>
      </c>
    </row>
    <row r="65" spans="1:8" ht="30">
      <c r="A65" s="33">
        <v>24</v>
      </c>
      <c r="B65" s="18" t="s">
        <v>47</v>
      </c>
      <c r="C65" s="35" t="s">
        <v>398</v>
      </c>
      <c r="D65" s="35">
        <v>573030</v>
      </c>
      <c r="E65" s="36">
        <v>1</v>
      </c>
      <c r="F65" s="36" t="s">
        <v>62</v>
      </c>
      <c r="G65" s="37">
        <v>4570000</v>
      </c>
      <c r="H65" s="37">
        <f t="shared" si="1"/>
        <v>4570000</v>
      </c>
    </row>
    <row r="66" spans="1:8">
      <c r="A66" s="33">
        <v>25</v>
      </c>
      <c r="B66" s="18" t="s">
        <v>48</v>
      </c>
      <c r="C66" s="35" t="s">
        <v>398</v>
      </c>
      <c r="D66" s="35">
        <v>541088</v>
      </c>
      <c r="E66" s="36">
        <v>1</v>
      </c>
      <c r="F66" s="36" t="s">
        <v>62</v>
      </c>
      <c r="G66" s="37">
        <v>19610000</v>
      </c>
      <c r="H66" s="37">
        <f t="shared" si="1"/>
        <v>19610000</v>
      </c>
    </row>
    <row r="67" spans="1:8">
      <c r="A67" s="33">
        <v>26</v>
      </c>
      <c r="B67" s="18" t="s">
        <v>49</v>
      </c>
      <c r="C67" s="35" t="s">
        <v>398</v>
      </c>
      <c r="D67" s="35">
        <v>541090</v>
      </c>
      <c r="E67" s="36">
        <v>1</v>
      </c>
      <c r="F67" s="36" t="s">
        <v>62</v>
      </c>
      <c r="G67" s="37">
        <v>19610000</v>
      </c>
      <c r="H67" s="37">
        <f t="shared" si="1"/>
        <v>19610000</v>
      </c>
    </row>
    <row r="68" spans="1:8">
      <c r="A68" s="33">
        <v>27</v>
      </c>
      <c r="B68" s="18" t="s">
        <v>50</v>
      </c>
      <c r="C68" s="35" t="s">
        <v>398</v>
      </c>
      <c r="D68" s="35">
        <v>566910</v>
      </c>
      <c r="E68" s="36">
        <v>1</v>
      </c>
      <c r="F68" s="36" t="s">
        <v>62</v>
      </c>
      <c r="G68" s="37">
        <v>19610000</v>
      </c>
      <c r="H68" s="37">
        <f t="shared" si="1"/>
        <v>19610000</v>
      </c>
    </row>
    <row r="69" spans="1:8">
      <c r="A69" s="33">
        <v>29</v>
      </c>
      <c r="B69" s="18" t="s">
        <v>66</v>
      </c>
      <c r="C69" s="35" t="s">
        <v>398</v>
      </c>
      <c r="D69" s="35">
        <v>162340</v>
      </c>
      <c r="E69" s="36">
        <v>1</v>
      </c>
      <c r="F69" s="36" t="s">
        <v>62</v>
      </c>
      <c r="G69" s="37">
        <v>24120000</v>
      </c>
      <c r="H69" s="37">
        <f t="shared" ref="H69:H84" si="2">G69*E69</f>
        <v>24120000</v>
      </c>
    </row>
    <row r="70" spans="1:8">
      <c r="A70" s="33">
        <v>30</v>
      </c>
      <c r="B70" s="18" t="s">
        <v>67</v>
      </c>
      <c r="C70" s="35" t="s">
        <v>398</v>
      </c>
      <c r="D70" s="35">
        <v>162341</v>
      </c>
      <c r="E70" s="36">
        <v>1</v>
      </c>
      <c r="F70" s="36" t="s">
        <v>62</v>
      </c>
      <c r="G70" s="37">
        <v>19610000</v>
      </c>
      <c r="H70" s="37">
        <f t="shared" si="2"/>
        <v>19610000</v>
      </c>
    </row>
    <row r="71" spans="1:8">
      <c r="A71" s="33">
        <v>31</v>
      </c>
      <c r="B71" s="18" t="s">
        <v>118</v>
      </c>
      <c r="C71" s="35" t="s">
        <v>398</v>
      </c>
      <c r="D71" s="35">
        <v>551015</v>
      </c>
      <c r="E71" s="36">
        <v>1</v>
      </c>
      <c r="F71" s="36" t="s">
        <v>65</v>
      </c>
      <c r="G71" s="37">
        <v>1440000</v>
      </c>
      <c r="H71" s="37">
        <f t="shared" ref="H71" si="3">G71*E71</f>
        <v>1440000</v>
      </c>
    </row>
    <row r="72" spans="1:8">
      <c r="A72" s="33">
        <v>32</v>
      </c>
      <c r="B72" s="18" t="s">
        <v>51</v>
      </c>
      <c r="C72" s="35" t="s">
        <v>398</v>
      </c>
      <c r="D72" s="35">
        <v>549752</v>
      </c>
      <c r="E72" s="36">
        <v>4</v>
      </c>
      <c r="F72" s="36" t="s">
        <v>62</v>
      </c>
      <c r="G72" s="37">
        <v>15180000</v>
      </c>
      <c r="H72" s="37">
        <f t="shared" si="2"/>
        <v>60720000</v>
      </c>
    </row>
    <row r="73" spans="1:8">
      <c r="A73" s="33">
        <v>33</v>
      </c>
      <c r="B73" s="18" t="s">
        <v>56</v>
      </c>
      <c r="C73" s="35" t="s">
        <v>398</v>
      </c>
      <c r="D73" s="35">
        <v>8024357</v>
      </c>
      <c r="E73" s="36">
        <v>4</v>
      </c>
      <c r="F73" s="36" t="s">
        <v>64</v>
      </c>
      <c r="G73" s="40">
        <v>44680000</v>
      </c>
      <c r="H73" s="37">
        <f t="shared" si="2"/>
        <v>178720000</v>
      </c>
    </row>
    <row r="74" spans="1:8">
      <c r="A74" s="33"/>
      <c r="B74" s="34" t="s">
        <v>400</v>
      </c>
      <c r="C74" s="35"/>
      <c r="D74" s="35"/>
      <c r="E74" s="36"/>
      <c r="F74" s="36"/>
      <c r="G74" s="37">
        <v>0</v>
      </c>
      <c r="H74" s="37">
        <f t="shared" si="2"/>
        <v>0</v>
      </c>
    </row>
    <row r="75" spans="1:8" ht="30">
      <c r="A75" s="33">
        <v>34</v>
      </c>
      <c r="B75" s="18" t="s">
        <v>401</v>
      </c>
      <c r="C75" s="35" t="s">
        <v>119</v>
      </c>
      <c r="D75" s="35"/>
      <c r="E75" s="36">
        <v>5</v>
      </c>
      <c r="F75" s="36" t="s">
        <v>62</v>
      </c>
      <c r="G75" s="37">
        <v>15000000</v>
      </c>
      <c r="H75" s="37">
        <f t="shared" si="2"/>
        <v>75000000</v>
      </c>
    </row>
    <row r="76" spans="1:8">
      <c r="A76" s="33">
        <v>35</v>
      </c>
      <c r="B76" s="18" t="s">
        <v>263</v>
      </c>
      <c r="C76" s="35" t="s">
        <v>368</v>
      </c>
      <c r="D76" s="35"/>
      <c r="E76" s="36">
        <v>1</v>
      </c>
      <c r="F76" s="36" t="s">
        <v>62</v>
      </c>
      <c r="G76" s="37">
        <v>3900000</v>
      </c>
      <c r="H76" s="37">
        <f t="shared" si="2"/>
        <v>3900000</v>
      </c>
    </row>
    <row r="77" spans="1:8">
      <c r="A77" s="33">
        <v>36</v>
      </c>
      <c r="B77" s="18" t="s">
        <v>264</v>
      </c>
      <c r="C77" s="35" t="s">
        <v>368</v>
      </c>
      <c r="D77" s="35"/>
      <c r="E77" s="36">
        <v>1</v>
      </c>
      <c r="F77" s="36" t="s">
        <v>62</v>
      </c>
      <c r="G77" s="37">
        <v>500000</v>
      </c>
      <c r="H77" s="37">
        <f t="shared" si="2"/>
        <v>500000</v>
      </c>
    </row>
    <row r="78" spans="1:8">
      <c r="A78" s="33">
        <v>37</v>
      </c>
      <c r="B78" s="18" t="s">
        <v>265</v>
      </c>
      <c r="C78" s="35" t="s">
        <v>368</v>
      </c>
      <c r="D78" s="35"/>
      <c r="E78" s="36">
        <v>10</v>
      </c>
      <c r="F78" s="36" t="s">
        <v>62</v>
      </c>
      <c r="G78" s="37">
        <v>3400000</v>
      </c>
      <c r="H78" s="37">
        <f t="shared" si="2"/>
        <v>34000000</v>
      </c>
    </row>
    <row r="79" spans="1:8">
      <c r="A79" s="33">
        <v>38</v>
      </c>
      <c r="B79" s="18" t="s">
        <v>266</v>
      </c>
      <c r="C79" s="35" t="s">
        <v>368</v>
      </c>
      <c r="D79" s="35"/>
      <c r="E79" s="36">
        <v>20</v>
      </c>
      <c r="F79" s="36" t="s">
        <v>62</v>
      </c>
      <c r="G79" s="37">
        <v>400000</v>
      </c>
      <c r="H79" s="37">
        <f t="shared" si="2"/>
        <v>8000000</v>
      </c>
    </row>
    <row r="80" spans="1:8">
      <c r="A80" s="33">
        <v>39</v>
      </c>
      <c r="B80" s="18" t="s">
        <v>267</v>
      </c>
      <c r="C80" s="35" t="s">
        <v>368</v>
      </c>
      <c r="D80" s="35"/>
      <c r="E80" s="36">
        <v>1</v>
      </c>
      <c r="F80" s="36" t="s">
        <v>62</v>
      </c>
      <c r="G80" s="37">
        <v>4000000</v>
      </c>
      <c r="H80" s="37">
        <f t="shared" si="2"/>
        <v>4000000</v>
      </c>
    </row>
    <row r="81" spans="1:8">
      <c r="A81" s="33">
        <v>40</v>
      </c>
      <c r="B81" s="18" t="s">
        <v>268</v>
      </c>
      <c r="C81" s="35" t="s">
        <v>368</v>
      </c>
      <c r="D81" s="35"/>
      <c r="E81" s="36">
        <v>1</v>
      </c>
      <c r="F81" s="36" t="s">
        <v>62</v>
      </c>
      <c r="G81" s="37">
        <v>35000000</v>
      </c>
      <c r="H81" s="37">
        <f t="shared" si="2"/>
        <v>35000000</v>
      </c>
    </row>
    <row r="82" spans="1:8">
      <c r="A82" s="33">
        <v>41</v>
      </c>
      <c r="B82" s="18" t="s">
        <v>269</v>
      </c>
      <c r="C82" s="35" t="s">
        <v>368</v>
      </c>
      <c r="D82" s="35"/>
      <c r="E82" s="36">
        <v>1</v>
      </c>
      <c r="F82" s="36" t="s">
        <v>62</v>
      </c>
      <c r="G82" s="37">
        <v>2600000</v>
      </c>
      <c r="H82" s="37">
        <f t="shared" si="2"/>
        <v>2600000</v>
      </c>
    </row>
    <row r="83" spans="1:8">
      <c r="A83" s="33">
        <v>42</v>
      </c>
      <c r="B83" s="18" t="s">
        <v>270</v>
      </c>
      <c r="C83" s="35" t="s">
        <v>368</v>
      </c>
      <c r="D83" s="35"/>
      <c r="E83" s="36">
        <v>2</v>
      </c>
      <c r="F83" s="36" t="s">
        <v>62</v>
      </c>
      <c r="G83" s="37">
        <v>5200000</v>
      </c>
      <c r="H83" s="37">
        <f t="shared" si="2"/>
        <v>10400000</v>
      </c>
    </row>
    <row r="84" spans="1:8">
      <c r="A84" s="33">
        <v>43</v>
      </c>
      <c r="B84" s="18" t="s">
        <v>374</v>
      </c>
      <c r="C84" s="35" t="s">
        <v>368</v>
      </c>
      <c r="D84" s="35"/>
      <c r="E84" s="36">
        <v>2</v>
      </c>
      <c r="F84" s="36" t="s">
        <v>62</v>
      </c>
      <c r="G84" s="37">
        <v>20000000</v>
      </c>
      <c r="H84" s="37">
        <f t="shared" si="2"/>
        <v>40000000</v>
      </c>
    </row>
    <row r="85" spans="1:8">
      <c r="A85" s="33"/>
      <c r="B85" s="41" t="s">
        <v>372</v>
      </c>
      <c r="C85" s="35"/>
      <c r="D85" s="35"/>
      <c r="E85" s="36"/>
      <c r="F85" s="36"/>
      <c r="G85" s="37"/>
      <c r="H85" s="42">
        <f>SUM(H5:H84)</f>
        <v>3209610000</v>
      </c>
    </row>
    <row r="86" spans="1:8">
      <c r="A86" s="43"/>
      <c r="B86" s="41" t="s">
        <v>404</v>
      </c>
      <c r="C86" s="44"/>
      <c r="D86" s="44"/>
      <c r="E86" s="45"/>
      <c r="F86" s="45"/>
      <c r="G86" s="46"/>
      <c r="H86" s="46"/>
    </row>
    <row r="87" spans="1:8">
      <c r="A87" s="43"/>
      <c r="B87" s="41" t="s">
        <v>405</v>
      </c>
      <c r="C87" s="44"/>
      <c r="D87" s="44"/>
      <c r="E87" s="45"/>
      <c r="F87" s="45"/>
      <c r="G87" s="47"/>
      <c r="H87" s="129">
        <f>(H85-H72-H73-H75-H76-H77-H78-H79-H80-H81-H82-H83-H84)*0.05</f>
        <v>137838500</v>
      </c>
    </row>
    <row r="88" spans="1:8">
      <c r="A88" s="43"/>
      <c r="B88" s="41" t="s">
        <v>403</v>
      </c>
      <c r="C88" s="44"/>
      <c r="D88" s="44"/>
      <c r="E88" s="45"/>
      <c r="F88" s="45"/>
      <c r="G88" s="46"/>
      <c r="H88" s="129">
        <f>(H75+H76+H77+H78+H79+H80+H81+H82+H83+H84)*0.1</f>
        <v>21340000</v>
      </c>
    </row>
    <row r="89" spans="1:8">
      <c r="A89" s="43"/>
      <c r="B89" s="41" t="s">
        <v>321</v>
      </c>
      <c r="C89" s="44"/>
      <c r="D89" s="44"/>
      <c r="E89" s="45"/>
      <c r="F89" s="45"/>
      <c r="G89" s="46"/>
      <c r="H89" s="129">
        <f>H85+H87+H88</f>
        <v>3368788500</v>
      </c>
    </row>
  </sheetData>
  <autoFilter ref="A3:F3"/>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selection activeCell="J5" sqref="J5"/>
    </sheetView>
  </sheetViews>
  <sheetFormatPr defaultColWidth="9.140625" defaultRowHeight="15"/>
  <cols>
    <col min="1" max="1" width="5.140625" style="52" bestFit="1" customWidth="1"/>
    <col min="2" max="2" width="60.7109375" style="50" customWidth="1"/>
    <col min="3" max="3" width="9" style="51" customWidth="1"/>
    <col min="4" max="4" width="8.7109375" style="51" customWidth="1"/>
    <col min="5" max="5" width="6.42578125" style="52" customWidth="1"/>
    <col min="6" max="6" width="8.42578125" style="52" customWidth="1"/>
    <col min="7" max="7" width="14.28515625" style="53" customWidth="1"/>
    <col min="8" max="8" width="16" style="53" customWidth="1"/>
    <col min="9" max="16384" width="9.140625" style="48"/>
  </cols>
  <sheetData>
    <row r="1" spans="1:8" ht="18.75">
      <c r="B1" s="49" t="s">
        <v>426</v>
      </c>
    </row>
    <row r="2" spans="1:8">
      <c r="G2" s="27" t="s">
        <v>360</v>
      </c>
    </row>
    <row r="3" spans="1:8" ht="60">
      <c r="A3" s="28" t="s">
        <v>288</v>
      </c>
      <c r="B3" s="29" t="s">
        <v>289</v>
      </c>
      <c r="C3" s="30" t="s">
        <v>290</v>
      </c>
      <c r="D3" s="30" t="s">
        <v>292</v>
      </c>
      <c r="E3" s="31" t="s">
        <v>277</v>
      </c>
      <c r="F3" s="31" t="s">
        <v>291</v>
      </c>
      <c r="G3" s="32" t="s">
        <v>364</v>
      </c>
      <c r="H3" s="32" t="s">
        <v>363</v>
      </c>
    </row>
    <row r="4" spans="1:8">
      <c r="A4" s="36"/>
      <c r="B4" s="34" t="s">
        <v>69</v>
      </c>
      <c r="C4" s="35"/>
      <c r="D4" s="35"/>
      <c r="E4" s="36"/>
      <c r="F4" s="36"/>
      <c r="G4" s="37"/>
      <c r="H4" s="37"/>
    </row>
    <row r="5" spans="1:8" ht="30">
      <c r="A5" s="36">
        <v>1</v>
      </c>
      <c r="B5" s="18" t="s">
        <v>0</v>
      </c>
      <c r="C5" s="35" t="s">
        <v>398</v>
      </c>
      <c r="D5" s="35">
        <v>539028</v>
      </c>
      <c r="E5" s="36">
        <v>2</v>
      </c>
      <c r="F5" s="36" t="s">
        <v>62</v>
      </c>
      <c r="G5" s="37">
        <v>167340000</v>
      </c>
      <c r="H5" s="37">
        <f t="shared" ref="H5:H36" si="0">G5*E5</f>
        <v>334680000</v>
      </c>
    </row>
    <row r="6" spans="1:8">
      <c r="A6" s="36">
        <v>2</v>
      </c>
      <c r="B6" s="18" t="s">
        <v>120</v>
      </c>
      <c r="C6" s="35" t="s">
        <v>398</v>
      </c>
      <c r="D6" s="35">
        <v>539026</v>
      </c>
      <c r="E6" s="36">
        <v>4</v>
      </c>
      <c r="F6" s="36" t="s">
        <v>62</v>
      </c>
      <c r="G6" s="37">
        <v>55700000</v>
      </c>
      <c r="H6" s="37">
        <f t="shared" si="0"/>
        <v>222800000</v>
      </c>
    </row>
    <row r="7" spans="1:8" ht="30">
      <c r="A7" s="36">
        <v>3</v>
      </c>
      <c r="B7" s="18" t="s">
        <v>121</v>
      </c>
      <c r="C7" s="35" t="s">
        <v>398</v>
      </c>
      <c r="D7" s="35">
        <v>541133</v>
      </c>
      <c r="E7" s="36">
        <v>4</v>
      </c>
      <c r="F7" s="36" t="s">
        <v>62</v>
      </c>
      <c r="G7" s="37">
        <v>10890000</v>
      </c>
      <c r="H7" s="37">
        <f t="shared" si="0"/>
        <v>43560000</v>
      </c>
    </row>
    <row r="8" spans="1:8" ht="30">
      <c r="A8" s="36">
        <v>4</v>
      </c>
      <c r="B8" s="18" t="s">
        <v>122</v>
      </c>
      <c r="C8" s="35" t="s">
        <v>398</v>
      </c>
      <c r="D8" s="35">
        <v>539737</v>
      </c>
      <c r="E8" s="36">
        <v>2</v>
      </c>
      <c r="F8" s="36" t="s">
        <v>62</v>
      </c>
      <c r="G8" s="37">
        <v>5470000</v>
      </c>
      <c r="H8" s="37">
        <f t="shared" si="0"/>
        <v>10940000</v>
      </c>
    </row>
    <row r="9" spans="1:8">
      <c r="A9" s="36">
        <v>5</v>
      </c>
      <c r="B9" s="18" t="s">
        <v>3</v>
      </c>
      <c r="C9" s="35" t="s">
        <v>398</v>
      </c>
      <c r="D9" s="35">
        <v>535812</v>
      </c>
      <c r="E9" s="36">
        <v>2</v>
      </c>
      <c r="F9" s="36" t="s">
        <v>62</v>
      </c>
      <c r="G9" s="37">
        <v>3910000</v>
      </c>
      <c r="H9" s="37">
        <f t="shared" si="0"/>
        <v>7820000</v>
      </c>
    </row>
    <row r="10" spans="1:8">
      <c r="A10" s="36">
        <v>6</v>
      </c>
      <c r="B10" s="18" t="s">
        <v>153</v>
      </c>
      <c r="C10" s="35" t="s">
        <v>398</v>
      </c>
      <c r="D10" s="35">
        <v>541134</v>
      </c>
      <c r="E10" s="36">
        <v>4</v>
      </c>
      <c r="F10" s="36" t="s">
        <v>62</v>
      </c>
      <c r="G10" s="37">
        <v>41990000</v>
      </c>
      <c r="H10" s="37">
        <f t="shared" si="0"/>
        <v>167960000</v>
      </c>
    </row>
    <row r="11" spans="1:8">
      <c r="A11" s="36">
        <v>7</v>
      </c>
      <c r="B11" s="18" t="s">
        <v>154</v>
      </c>
      <c r="C11" s="35" t="s">
        <v>398</v>
      </c>
      <c r="D11" s="35">
        <v>539736</v>
      </c>
      <c r="E11" s="36">
        <v>2</v>
      </c>
      <c r="F11" s="36" t="s">
        <v>62</v>
      </c>
      <c r="G11" s="37">
        <v>5350000</v>
      </c>
      <c r="H11" s="37">
        <f t="shared" si="0"/>
        <v>10700000</v>
      </c>
    </row>
    <row r="12" spans="1:8">
      <c r="A12" s="36">
        <v>8</v>
      </c>
      <c r="B12" s="18" t="s">
        <v>155</v>
      </c>
      <c r="C12" s="35" t="s">
        <v>398</v>
      </c>
      <c r="D12" s="35">
        <v>159396</v>
      </c>
      <c r="E12" s="36">
        <v>4</v>
      </c>
      <c r="F12" s="36" t="s">
        <v>62</v>
      </c>
      <c r="G12" s="37">
        <v>23460000</v>
      </c>
      <c r="H12" s="37">
        <f t="shared" si="0"/>
        <v>93840000</v>
      </c>
    </row>
    <row r="13" spans="1:8">
      <c r="A13" s="36">
        <v>9</v>
      </c>
      <c r="B13" s="18" t="s">
        <v>83</v>
      </c>
      <c r="C13" s="35" t="s">
        <v>398</v>
      </c>
      <c r="D13" s="35">
        <v>247661</v>
      </c>
      <c r="E13" s="36">
        <v>4</v>
      </c>
      <c r="F13" s="36" t="s">
        <v>62</v>
      </c>
      <c r="G13" s="37">
        <v>720000</v>
      </c>
      <c r="H13" s="37">
        <f t="shared" si="0"/>
        <v>2880000</v>
      </c>
    </row>
    <row r="14" spans="1:8">
      <c r="A14" s="36">
        <v>10</v>
      </c>
      <c r="B14" s="18" t="s">
        <v>70</v>
      </c>
      <c r="C14" s="35" t="s">
        <v>398</v>
      </c>
      <c r="D14" s="35">
        <v>571806</v>
      </c>
      <c r="E14" s="36">
        <v>4</v>
      </c>
      <c r="F14" s="36" t="s">
        <v>65</v>
      </c>
      <c r="G14" s="37">
        <v>25870000</v>
      </c>
      <c r="H14" s="37">
        <f t="shared" si="0"/>
        <v>103480000</v>
      </c>
    </row>
    <row r="15" spans="1:8" ht="30">
      <c r="A15" s="36">
        <v>12</v>
      </c>
      <c r="B15" s="18" t="s">
        <v>161</v>
      </c>
      <c r="C15" s="35" t="s">
        <v>398</v>
      </c>
      <c r="D15" s="35">
        <v>539733</v>
      </c>
      <c r="E15" s="36">
        <v>2</v>
      </c>
      <c r="F15" s="36" t="s">
        <v>62</v>
      </c>
      <c r="G15" s="37">
        <v>253240000</v>
      </c>
      <c r="H15" s="37">
        <f t="shared" si="0"/>
        <v>506480000</v>
      </c>
    </row>
    <row r="16" spans="1:8">
      <c r="A16" s="36"/>
      <c r="B16" s="34" t="s">
        <v>162</v>
      </c>
      <c r="C16" s="35"/>
      <c r="D16" s="35"/>
      <c r="E16" s="36"/>
      <c r="F16" s="36"/>
      <c r="G16" s="37">
        <v>0</v>
      </c>
      <c r="H16" s="37">
        <f t="shared" si="0"/>
        <v>0</v>
      </c>
    </row>
    <row r="17" spans="1:8">
      <c r="A17" s="36">
        <v>13</v>
      </c>
      <c r="B17" s="34" t="s">
        <v>123</v>
      </c>
      <c r="C17" s="35" t="s">
        <v>398</v>
      </c>
      <c r="D17" s="35">
        <v>573035</v>
      </c>
      <c r="E17" s="36">
        <v>4</v>
      </c>
      <c r="F17" s="36" t="s">
        <v>65</v>
      </c>
      <c r="G17" s="37">
        <v>364520000</v>
      </c>
      <c r="H17" s="37">
        <f t="shared" si="0"/>
        <v>1458080000</v>
      </c>
    </row>
    <row r="18" spans="1:8">
      <c r="A18" s="90" t="s">
        <v>94</v>
      </c>
      <c r="B18" s="18" t="s">
        <v>124</v>
      </c>
      <c r="C18" s="35"/>
      <c r="D18" s="35">
        <v>544335</v>
      </c>
      <c r="E18" s="36">
        <v>1</v>
      </c>
      <c r="F18" s="36" t="s">
        <v>62</v>
      </c>
      <c r="G18" s="37">
        <v>0</v>
      </c>
      <c r="H18" s="37">
        <f t="shared" si="0"/>
        <v>0</v>
      </c>
    </row>
    <row r="19" spans="1:8">
      <c r="A19" s="90" t="s">
        <v>95</v>
      </c>
      <c r="B19" s="18" t="s">
        <v>125</v>
      </c>
      <c r="C19" s="35"/>
      <c r="D19" s="35">
        <v>544338</v>
      </c>
      <c r="E19" s="36">
        <v>1</v>
      </c>
      <c r="F19" s="36" t="s">
        <v>62</v>
      </c>
      <c r="G19" s="37">
        <v>0</v>
      </c>
      <c r="H19" s="37">
        <f t="shared" si="0"/>
        <v>0</v>
      </c>
    </row>
    <row r="20" spans="1:8">
      <c r="A20" s="90" t="s">
        <v>96</v>
      </c>
      <c r="B20" s="18" t="s">
        <v>19</v>
      </c>
      <c r="C20" s="35"/>
      <c r="D20" s="35">
        <v>152843</v>
      </c>
      <c r="E20" s="36">
        <v>1</v>
      </c>
      <c r="F20" s="36" t="s">
        <v>62</v>
      </c>
      <c r="G20" s="37">
        <v>0</v>
      </c>
      <c r="H20" s="37">
        <f t="shared" si="0"/>
        <v>0</v>
      </c>
    </row>
    <row r="21" spans="1:8">
      <c r="A21" s="90" t="s">
        <v>97</v>
      </c>
      <c r="B21" s="18" t="s">
        <v>126</v>
      </c>
      <c r="C21" s="35"/>
      <c r="D21" s="35">
        <v>544339</v>
      </c>
      <c r="E21" s="36">
        <v>1</v>
      </c>
      <c r="F21" s="36" t="s">
        <v>62</v>
      </c>
      <c r="G21" s="37">
        <v>0</v>
      </c>
      <c r="H21" s="37">
        <f t="shared" si="0"/>
        <v>0</v>
      </c>
    </row>
    <row r="22" spans="1:8">
      <c r="A22" s="90" t="s">
        <v>98</v>
      </c>
      <c r="B22" s="18" t="s">
        <v>127</v>
      </c>
      <c r="C22" s="35"/>
      <c r="D22" s="35">
        <v>548618</v>
      </c>
      <c r="E22" s="36">
        <v>1</v>
      </c>
      <c r="F22" s="36" t="s">
        <v>62</v>
      </c>
      <c r="G22" s="37">
        <v>0</v>
      </c>
      <c r="H22" s="37">
        <f t="shared" si="0"/>
        <v>0</v>
      </c>
    </row>
    <row r="23" spans="1:8">
      <c r="A23" s="90" t="s">
        <v>99</v>
      </c>
      <c r="B23" s="18" t="s">
        <v>128</v>
      </c>
      <c r="C23" s="35"/>
      <c r="D23" s="35">
        <v>544342</v>
      </c>
      <c r="E23" s="36">
        <v>1</v>
      </c>
      <c r="F23" s="36" t="s">
        <v>62</v>
      </c>
      <c r="G23" s="37">
        <v>0</v>
      </c>
      <c r="H23" s="37">
        <f t="shared" si="0"/>
        <v>0</v>
      </c>
    </row>
    <row r="24" spans="1:8">
      <c r="A24" s="90" t="s">
        <v>100</v>
      </c>
      <c r="B24" s="18" t="s">
        <v>129</v>
      </c>
      <c r="C24" s="35"/>
      <c r="D24" s="35">
        <v>544344</v>
      </c>
      <c r="E24" s="36">
        <v>1</v>
      </c>
      <c r="F24" s="36" t="s">
        <v>62</v>
      </c>
      <c r="G24" s="37">
        <v>0</v>
      </c>
      <c r="H24" s="37">
        <f t="shared" si="0"/>
        <v>0</v>
      </c>
    </row>
    <row r="25" spans="1:8">
      <c r="A25" s="90" t="s">
        <v>101</v>
      </c>
      <c r="B25" s="18" t="s">
        <v>130</v>
      </c>
      <c r="C25" s="35"/>
      <c r="D25" s="35">
        <v>544343</v>
      </c>
      <c r="E25" s="36">
        <v>1</v>
      </c>
      <c r="F25" s="36" t="s">
        <v>62</v>
      </c>
      <c r="G25" s="37">
        <v>0</v>
      </c>
      <c r="H25" s="37">
        <f t="shared" si="0"/>
        <v>0</v>
      </c>
    </row>
    <row r="26" spans="1:8">
      <c r="A26" s="90" t="s">
        <v>102</v>
      </c>
      <c r="B26" s="18" t="s">
        <v>131</v>
      </c>
      <c r="C26" s="35"/>
      <c r="D26" s="35">
        <v>152844</v>
      </c>
      <c r="E26" s="36">
        <v>1</v>
      </c>
      <c r="F26" s="36" t="s">
        <v>62</v>
      </c>
      <c r="G26" s="37">
        <v>0</v>
      </c>
      <c r="H26" s="37">
        <f t="shared" si="0"/>
        <v>0</v>
      </c>
    </row>
    <row r="27" spans="1:8">
      <c r="A27" s="90" t="s">
        <v>103</v>
      </c>
      <c r="B27" s="18" t="s">
        <v>132</v>
      </c>
      <c r="C27" s="35"/>
      <c r="D27" s="35">
        <v>572746</v>
      </c>
      <c r="E27" s="36">
        <v>1</v>
      </c>
      <c r="F27" s="36" t="s">
        <v>62</v>
      </c>
      <c r="G27" s="37">
        <v>0</v>
      </c>
      <c r="H27" s="37">
        <f t="shared" si="0"/>
        <v>0</v>
      </c>
    </row>
    <row r="28" spans="1:8">
      <c r="A28" s="90" t="s">
        <v>104</v>
      </c>
      <c r="B28" s="18" t="s">
        <v>133</v>
      </c>
      <c r="C28" s="35"/>
      <c r="D28" s="35">
        <v>152972</v>
      </c>
      <c r="E28" s="36">
        <v>1</v>
      </c>
      <c r="F28" s="36" t="s">
        <v>62</v>
      </c>
      <c r="G28" s="37">
        <v>0</v>
      </c>
      <c r="H28" s="37">
        <f t="shared" si="0"/>
        <v>0</v>
      </c>
    </row>
    <row r="29" spans="1:8">
      <c r="A29" s="90" t="s">
        <v>105</v>
      </c>
      <c r="B29" s="18" t="s">
        <v>134</v>
      </c>
      <c r="C29" s="35"/>
      <c r="D29" s="35">
        <v>152858</v>
      </c>
      <c r="E29" s="36">
        <v>1</v>
      </c>
      <c r="F29" s="36" t="s">
        <v>62</v>
      </c>
      <c r="G29" s="37">
        <v>0</v>
      </c>
      <c r="H29" s="37">
        <f t="shared" si="0"/>
        <v>0</v>
      </c>
    </row>
    <row r="30" spans="1:8">
      <c r="A30" s="90" t="s">
        <v>167</v>
      </c>
      <c r="B30" s="18" t="s">
        <v>135</v>
      </c>
      <c r="C30" s="35"/>
      <c r="D30" s="35">
        <v>152847</v>
      </c>
      <c r="E30" s="36">
        <v>1</v>
      </c>
      <c r="F30" s="36" t="s">
        <v>62</v>
      </c>
      <c r="G30" s="37">
        <v>0</v>
      </c>
      <c r="H30" s="37">
        <f t="shared" si="0"/>
        <v>0</v>
      </c>
    </row>
    <row r="31" spans="1:8">
      <c r="A31" s="90" t="s">
        <v>168</v>
      </c>
      <c r="B31" s="18" t="s">
        <v>136</v>
      </c>
      <c r="C31" s="35"/>
      <c r="D31" s="35">
        <v>159395</v>
      </c>
      <c r="E31" s="36">
        <v>2</v>
      </c>
      <c r="F31" s="36" t="s">
        <v>62</v>
      </c>
      <c r="G31" s="37">
        <v>0</v>
      </c>
      <c r="H31" s="37">
        <f t="shared" si="0"/>
        <v>0</v>
      </c>
    </row>
    <row r="32" spans="1:8">
      <c r="A32" s="90" t="s">
        <v>169</v>
      </c>
      <c r="B32" s="18" t="s">
        <v>24</v>
      </c>
      <c r="C32" s="35"/>
      <c r="D32" s="35">
        <v>152841</v>
      </c>
      <c r="E32" s="36">
        <v>3</v>
      </c>
      <c r="F32" s="36" t="s">
        <v>62</v>
      </c>
      <c r="G32" s="37">
        <v>0</v>
      </c>
      <c r="H32" s="37">
        <f t="shared" si="0"/>
        <v>0</v>
      </c>
    </row>
    <row r="33" spans="1:8">
      <c r="A33" s="90" t="s">
        <v>170</v>
      </c>
      <c r="B33" s="18" t="s">
        <v>137</v>
      </c>
      <c r="C33" s="35"/>
      <c r="D33" s="35">
        <v>567191</v>
      </c>
      <c r="E33" s="36">
        <v>1</v>
      </c>
      <c r="F33" s="36" t="s">
        <v>62</v>
      </c>
      <c r="G33" s="37">
        <v>0</v>
      </c>
      <c r="H33" s="37">
        <f t="shared" si="0"/>
        <v>0</v>
      </c>
    </row>
    <row r="34" spans="1:8">
      <c r="A34" s="36"/>
      <c r="B34" s="34" t="s">
        <v>163</v>
      </c>
      <c r="C34" s="35"/>
      <c r="D34" s="35"/>
      <c r="E34" s="36"/>
      <c r="F34" s="36"/>
      <c r="G34" s="37">
        <v>0</v>
      </c>
      <c r="H34" s="37">
        <f t="shared" si="0"/>
        <v>0</v>
      </c>
    </row>
    <row r="35" spans="1:8" ht="28.5">
      <c r="A35" s="36">
        <v>14</v>
      </c>
      <c r="B35" s="34" t="s">
        <v>138</v>
      </c>
      <c r="C35" s="35" t="s">
        <v>398</v>
      </c>
      <c r="D35" s="35">
        <v>573039</v>
      </c>
      <c r="E35" s="36">
        <v>4</v>
      </c>
      <c r="F35" s="36" t="s">
        <v>65</v>
      </c>
      <c r="G35" s="37">
        <v>242650000</v>
      </c>
      <c r="H35" s="37">
        <f t="shared" si="0"/>
        <v>970600000</v>
      </c>
    </row>
    <row r="36" spans="1:8">
      <c r="A36" s="90" t="s">
        <v>106</v>
      </c>
      <c r="B36" s="18" t="s">
        <v>139</v>
      </c>
      <c r="C36" s="35"/>
      <c r="D36" s="35">
        <v>162241</v>
      </c>
      <c r="E36" s="36">
        <v>2</v>
      </c>
      <c r="F36" s="36" t="s">
        <v>62</v>
      </c>
      <c r="G36" s="37">
        <v>0</v>
      </c>
      <c r="H36" s="37">
        <f t="shared" si="0"/>
        <v>0</v>
      </c>
    </row>
    <row r="37" spans="1:8">
      <c r="A37" s="90" t="s">
        <v>107</v>
      </c>
      <c r="B37" s="18" t="s">
        <v>140</v>
      </c>
      <c r="C37" s="35"/>
      <c r="D37" s="35">
        <v>162242</v>
      </c>
      <c r="E37" s="36">
        <v>1</v>
      </c>
      <c r="F37" s="36" t="s">
        <v>62</v>
      </c>
      <c r="G37" s="37">
        <v>0</v>
      </c>
      <c r="H37" s="37">
        <f t="shared" ref="H37:H74" si="1">G37*E37</f>
        <v>0</v>
      </c>
    </row>
    <row r="38" spans="1:8">
      <c r="A38" s="90" t="s">
        <v>108</v>
      </c>
      <c r="B38" s="18" t="s">
        <v>141</v>
      </c>
      <c r="C38" s="35"/>
      <c r="D38" s="35">
        <v>183322</v>
      </c>
      <c r="E38" s="36">
        <v>1</v>
      </c>
      <c r="F38" s="36" t="s">
        <v>62</v>
      </c>
      <c r="G38" s="37">
        <v>0</v>
      </c>
      <c r="H38" s="37">
        <f t="shared" si="1"/>
        <v>0</v>
      </c>
    </row>
    <row r="39" spans="1:8">
      <c r="A39" s="90" t="s">
        <v>109</v>
      </c>
      <c r="B39" s="18" t="s">
        <v>142</v>
      </c>
      <c r="C39" s="35"/>
      <c r="D39" s="35">
        <v>183345</v>
      </c>
      <c r="E39" s="36">
        <v>1</v>
      </c>
      <c r="F39" s="36" t="s">
        <v>62</v>
      </c>
      <c r="G39" s="37">
        <v>0</v>
      </c>
      <c r="H39" s="37">
        <f t="shared" si="1"/>
        <v>0</v>
      </c>
    </row>
    <row r="40" spans="1:8">
      <c r="A40" s="90" t="s">
        <v>110</v>
      </c>
      <c r="B40" s="18" t="s">
        <v>143</v>
      </c>
      <c r="C40" s="35"/>
      <c r="D40" s="35">
        <v>544352</v>
      </c>
      <c r="E40" s="36">
        <v>1</v>
      </c>
      <c r="F40" s="36" t="s">
        <v>62</v>
      </c>
      <c r="G40" s="37">
        <v>0</v>
      </c>
      <c r="H40" s="37">
        <f t="shared" si="1"/>
        <v>0</v>
      </c>
    </row>
    <row r="41" spans="1:8">
      <c r="A41" s="90" t="s">
        <v>111</v>
      </c>
      <c r="B41" s="18" t="s">
        <v>144</v>
      </c>
      <c r="C41" s="35"/>
      <c r="D41" s="35">
        <v>544346</v>
      </c>
      <c r="E41" s="36">
        <v>1</v>
      </c>
      <c r="F41" s="36" t="s">
        <v>62</v>
      </c>
      <c r="G41" s="37">
        <v>0</v>
      </c>
      <c r="H41" s="37">
        <f t="shared" si="1"/>
        <v>0</v>
      </c>
    </row>
    <row r="42" spans="1:8">
      <c r="A42" s="90" t="s">
        <v>112</v>
      </c>
      <c r="B42" s="18" t="s">
        <v>145</v>
      </c>
      <c r="C42" s="35"/>
      <c r="D42" s="35">
        <v>544347</v>
      </c>
      <c r="E42" s="36">
        <v>1</v>
      </c>
      <c r="F42" s="36" t="s">
        <v>62</v>
      </c>
      <c r="G42" s="37">
        <v>0</v>
      </c>
      <c r="H42" s="37">
        <f t="shared" si="1"/>
        <v>0</v>
      </c>
    </row>
    <row r="43" spans="1:8">
      <c r="A43" s="90" t="s">
        <v>113</v>
      </c>
      <c r="B43" s="18" t="s">
        <v>132</v>
      </c>
      <c r="C43" s="35"/>
      <c r="D43" s="35">
        <v>572746</v>
      </c>
      <c r="E43" s="36">
        <v>1</v>
      </c>
      <c r="F43" s="36" t="s">
        <v>62</v>
      </c>
      <c r="G43" s="37">
        <v>0</v>
      </c>
      <c r="H43" s="37">
        <f t="shared" si="1"/>
        <v>0</v>
      </c>
    </row>
    <row r="44" spans="1:8">
      <c r="A44" s="90" t="s">
        <v>114</v>
      </c>
      <c r="B44" s="18" t="s">
        <v>146</v>
      </c>
      <c r="C44" s="35"/>
      <c r="D44" s="35">
        <v>544371</v>
      </c>
      <c r="E44" s="36">
        <v>1</v>
      </c>
      <c r="F44" s="36" t="s">
        <v>62</v>
      </c>
      <c r="G44" s="37">
        <v>0</v>
      </c>
      <c r="H44" s="37">
        <f t="shared" si="1"/>
        <v>0</v>
      </c>
    </row>
    <row r="45" spans="1:8">
      <c r="A45" s="90" t="s">
        <v>115</v>
      </c>
      <c r="B45" s="18" t="s">
        <v>147</v>
      </c>
      <c r="C45" s="35"/>
      <c r="D45" s="35">
        <v>548612</v>
      </c>
      <c r="E45" s="36">
        <v>1</v>
      </c>
      <c r="F45" s="36" t="s">
        <v>62</v>
      </c>
      <c r="G45" s="37">
        <v>0</v>
      </c>
      <c r="H45" s="37">
        <f t="shared" si="1"/>
        <v>0</v>
      </c>
    </row>
    <row r="46" spans="1:8">
      <c r="A46" s="90" t="s">
        <v>116</v>
      </c>
      <c r="B46" s="18" t="s">
        <v>148</v>
      </c>
      <c r="C46" s="35"/>
      <c r="D46" s="35">
        <v>2342009</v>
      </c>
      <c r="E46" s="36">
        <v>2</v>
      </c>
      <c r="F46" s="36" t="s">
        <v>62</v>
      </c>
      <c r="G46" s="37">
        <v>0</v>
      </c>
      <c r="H46" s="37">
        <f t="shared" si="1"/>
        <v>0</v>
      </c>
    </row>
    <row r="47" spans="1:8">
      <c r="A47" s="90" t="s">
        <v>117</v>
      </c>
      <c r="B47" s="18" t="s">
        <v>135</v>
      </c>
      <c r="C47" s="35"/>
      <c r="D47" s="35">
        <v>152847</v>
      </c>
      <c r="E47" s="36">
        <v>1</v>
      </c>
      <c r="F47" s="36" t="s">
        <v>62</v>
      </c>
      <c r="G47" s="37">
        <v>0</v>
      </c>
      <c r="H47" s="37">
        <f t="shared" si="1"/>
        <v>0</v>
      </c>
    </row>
    <row r="48" spans="1:8">
      <c r="A48" s="36"/>
      <c r="B48" s="18"/>
      <c r="C48" s="35"/>
      <c r="D48" s="35"/>
      <c r="E48" s="36"/>
      <c r="F48" s="36"/>
      <c r="G48" s="37">
        <v>0</v>
      </c>
      <c r="H48" s="37">
        <f t="shared" si="1"/>
        <v>0</v>
      </c>
    </row>
    <row r="49" spans="1:8">
      <c r="A49" s="36">
        <v>15</v>
      </c>
      <c r="B49" s="18" t="s">
        <v>171</v>
      </c>
      <c r="C49" s="35" t="s">
        <v>398</v>
      </c>
      <c r="D49" s="35">
        <v>548643</v>
      </c>
      <c r="E49" s="36">
        <v>4</v>
      </c>
      <c r="F49" s="36" t="s">
        <v>62</v>
      </c>
      <c r="G49" s="37">
        <v>5170000</v>
      </c>
      <c r="H49" s="37">
        <f t="shared" si="1"/>
        <v>20680000</v>
      </c>
    </row>
    <row r="50" spans="1:8">
      <c r="A50" s="36">
        <v>16</v>
      </c>
      <c r="B50" s="18" t="s">
        <v>164</v>
      </c>
      <c r="C50" s="35" t="s">
        <v>398</v>
      </c>
      <c r="D50" s="35">
        <v>183347</v>
      </c>
      <c r="E50" s="36">
        <v>4</v>
      </c>
      <c r="F50" s="36" t="s">
        <v>62</v>
      </c>
      <c r="G50" s="37">
        <v>5770000</v>
      </c>
      <c r="H50" s="37">
        <f t="shared" si="1"/>
        <v>23080000</v>
      </c>
    </row>
    <row r="51" spans="1:8">
      <c r="A51" s="36">
        <v>17</v>
      </c>
      <c r="B51" s="18" t="s">
        <v>149</v>
      </c>
      <c r="C51" s="35" t="s">
        <v>398</v>
      </c>
      <c r="D51" s="35">
        <v>152960</v>
      </c>
      <c r="E51" s="36">
        <v>24</v>
      </c>
      <c r="F51" s="36" t="s">
        <v>62</v>
      </c>
      <c r="G51" s="37">
        <v>6980000</v>
      </c>
      <c r="H51" s="37">
        <f t="shared" si="1"/>
        <v>167520000</v>
      </c>
    </row>
    <row r="52" spans="1:8">
      <c r="A52" s="36">
        <v>18</v>
      </c>
      <c r="B52" s="18" t="s">
        <v>150</v>
      </c>
      <c r="C52" s="35" t="s">
        <v>398</v>
      </c>
      <c r="D52" s="35">
        <v>152970</v>
      </c>
      <c r="E52" s="36">
        <v>16</v>
      </c>
      <c r="F52" s="36" t="s">
        <v>62</v>
      </c>
      <c r="G52" s="37">
        <v>7100000</v>
      </c>
      <c r="H52" s="37">
        <f t="shared" si="1"/>
        <v>113600000</v>
      </c>
    </row>
    <row r="53" spans="1:8">
      <c r="A53" s="36">
        <v>19</v>
      </c>
      <c r="B53" s="18" t="s">
        <v>151</v>
      </c>
      <c r="C53" s="35" t="s">
        <v>398</v>
      </c>
      <c r="D53" s="35">
        <v>159386</v>
      </c>
      <c r="E53" s="36">
        <v>8</v>
      </c>
      <c r="F53" s="36" t="s">
        <v>62</v>
      </c>
      <c r="G53" s="37">
        <v>7220000</v>
      </c>
      <c r="H53" s="37">
        <f t="shared" si="1"/>
        <v>57760000</v>
      </c>
    </row>
    <row r="54" spans="1:8">
      <c r="A54" s="36">
        <v>20</v>
      </c>
      <c r="B54" s="18" t="s">
        <v>152</v>
      </c>
      <c r="C54" s="35" t="s">
        <v>398</v>
      </c>
      <c r="D54" s="35">
        <v>152971</v>
      </c>
      <c r="E54" s="36">
        <v>4</v>
      </c>
      <c r="F54" s="36" t="s">
        <v>62</v>
      </c>
      <c r="G54" s="37">
        <v>3970000</v>
      </c>
      <c r="H54" s="37">
        <f t="shared" si="1"/>
        <v>15880000</v>
      </c>
    </row>
    <row r="55" spans="1:8">
      <c r="A55" s="36">
        <v>21</v>
      </c>
      <c r="B55" s="18" t="s">
        <v>165</v>
      </c>
      <c r="C55" s="35" t="s">
        <v>398</v>
      </c>
      <c r="D55" s="35">
        <v>177468</v>
      </c>
      <c r="E55" s="36">
        <v>2</v>
      </c>
      <c r="F55" s="36" t="s">
        <v>62</v>
      </c>
      <c r="G55" s="37">
        <v>99490000</v>
      </c>
      <c r="H55" s="37">
        <f t="shared" si="1"/>
        <v>198980000</v>
      </c>
    </row>
    <row r="56" spans="1:8">
      <c r="A56" s="36">
        <v>22</v>
      </c>
      <c r="B56" s="18" t="s">
        <v>156</v>
      </c>
      <c r="C56" s="35" t="s">
        <v>398</v>
      </c>
      <c r="D56" s="35">
        <v>574181</v>
      </c>
      <c r="E56" s="36">
        <v>1</v>
      </c>
      <c r="F56" s="36" t="s">
        <v>62</v>
      </c>
      <c r="G56" s="37">
        <v>4570000</v>
      </c>
      <c r="H56" s="37">
        <f t="shared" si="1"/>
        <v>4570000</v>
      </c>
    </row>
    <row r="57" spans="1:8">
      <c r="A57" s="36">
        <v>23</v>
      </c>
      <c r="B57" s="18" t="s">
        <v>157</v>
      </c>
      <c r="C57" s="35" t="s">
        <v>398</v>
      </c>
      <c r="D57" s="35">
        <v>551141</v>
      </c>
      <c r="E57" s="36">
        <v>1</v>
      </c>
      <c r="F57" s="36" t="s">
        <v>62</v>
      </c>
      <c r="G57" s="37">
        <v>19610000</v>
      </c>
      <c r="H57" s="37">
        <f t="shared" si="1"/>
        <v>19610000</v>
      </c>
    </row>
    <row r="58" spans="1:8">
      <c r="A58" s="36">
        <v>24</v>
      </c>
      <c r="B58" s="18" t="s">
        <v>158</v>
      </c>
      <c r="C58" s="35" t="s">
        <v>398</v>
      </c>
      <c r="D58" s="35">
        <v>551150</v>
      </c>
      <c r="E58" s="36">
        <v>1</v>
      </c>
      <c r="F58" s="36" t="s">
        <v>62</v>
      </c>
      <c r="G58" s="37">
        <v>19610000</v>
      </c>
      <c r="H58" s="37">
        <f t="shared" si="1"/>
        <v>19610000</v>
      </c>
    </row>
    <row r="59" spans="1:8">
      <c r="A59" s="36">
        <v>25</v>
      </c>
      <c r="B59" s="18" t="s">
        <v>66</v>
      </c>
      <c r="C59" s="35" t="s">
        <v>398</v>
      </c>
      <c r="D59" s="35">
        <v>162340</v>
      </c>
      <c r="E59" s="36">
        <v>1</v>
      </c>
      <c r="F59" s="36" t="s">
        <v>62</v>
      </c>
      <c r="G59" s="37">
        <v>24120000</v>
      </c>
      <c r="H59" s="37">
        <f t="shared" si="1"/>
        <v>24120000</v>
      </c>
    </row>
    <row r="60" spans="1:8">
      <c r="A60" s="36">
        <v>26</v>
      </c>
      <c r="B60" s="18" t="s">
        <v>67</v>
      </c>
      <c r="C60" s="35" t="s">
        <v>398</v>
      </c>
      <c r="D60" s="35">
        <v>162341</v>
      </c>
      <c r="E60" s="36">
        <v>1</v>
      </c>
      <c r="F60" s="36" t="s">
        <v>62</v>
      </c>
      <c r="G60" s="37">
        <v>19610000</v>
      </c>
      <c r="H60" s="37">
        <f t="shared" si="1"/>
        <v>19610000</v>
      </c>
    </row>
    <row r="61" spans="1:8">
      <c r="A61" s="36">
        <v>27</v>
      </c>
      <c r="B61" s="18" t="s">
        <v>166</v>
      </c>
      <c r="C61" s="35" t="s">
        <v>398</v>
      </c>
      <c r="D61" s="35">
        <v>551012</v>
      </c>
      <c r="E61" s="36">
        <v>1</v>
      </c>
      <c r="F61" s="36" t="s">
        <v>65</v>
      </c>
      <c r="G61" s="37">
        <v>1440000</v>
      </c>
      <c r="H61" s="37">
        <f t="shared" si="1"/>
        <v>1440000</v>
      </c>
    </row>
    <row r="62" spans="1:8" ht="30">
      <c r="A62" s="36">
        <v>28</v>
      </c>
      <c r="B62" s="18" t="s">
        <v>159</v>
      </c>
      <c r="C62" s="35" t="s">
        <v>398</v>
      </c>
      <c r="D62" s="35">
        <v>8024358</v>
      </c>
      <c r="E62" s="36">
        <v>4</v>
      </c>
      <c r="F62" s="36" t="s">
        <v>172</v>
      </c>
      <c r="G62" s="37">
        <v>44680000</v>
      </c>
      <c r="H62" s="37">
        <f t="shared" si="1"/>
        <v>178720000</v>
      </c>
    </row>
    <row r="63" spans="1:8">
      <c r="A63" s="36">
        <v>29</v>
      </c>
      <c r="B63" s="18" t="s">
        <v>160</v>
      </c>
      <c r="C63" s="35" t="s">
        <v>398</v>
      </c>
      <c r="D63" s="35">
        <v>14572</v>
      </c>
      <c r="E63" s="36">
        <v>4</v>
      </c>
      <c r="F63" s="36" t="s">
        <v>62</v>
      </c>
      <c r="G63" s="37">
        <v>6930000</v>
      </c>
      <c r="H63" s="37">
        <f t="shared" si="1"/>
        <v>27720000</v>
      </c>
    </row>
    <row r="64" spans="1:8">
      <c r="A64" s="36"/>
      <c r="B64" s="34" t="s">
        <v>400</v>
      </c>
      <c r="C64" s="35"/>
      <c r="D64" s="35"/>
      <c r="E64" s="36"/>
      <c r="F64" s="36"/>
      <c r="G64" s="37">
        <v>0</v>
      </c>
      <c r="H64" s="37">
        <f t="shared" si="1"/>
        <v>0</v>
      </c>
    </row>
    <row r="65" spans="1:8" ht="30">
      <c r="A65" s="36">
        <v>29</v>
      </c>
      <c r="B65" s="18" t="s">
        <v>401</v>
      </c>
      <c r="C65" s="35" t="s">
        <v>119</v>
      </c>
      <c r="D65" s="35"/>
      <c r="E65" s="36">
        <v>5</v>
      </c>
      <c r="F65" s="36" t="s">
        <v>62</v>
      </c>
      <c r="G65" s="37">
        <v>15000000</v>
      </c>
      <c r="H65" s="37">
        <f t="shared" si="1"/>
        <v>75000000</v>
      </c>
    </row>
    <row r="66" spans="1:8">
      <c r="A66" s="36">
        <v>30</v>
      </c>
      <c r="B66" s="18" t="s">
        <v>263</v>
      </c>
      <c r="C66" s="35" t="s">
        <v>368</v>
      </c>
      <c r="D66" s="35"/>
      <c r="E66" s="36">
        <v>1</v>
      </c>
      <c r="F66" s="36" t="s">
        <v>62</v>
      </c>
      <c r="G66" s="37">
        <v>3900000</v>
      </c>
      <c r="H66" s="37">
        <f t="shared" si="1"/>
        <v>3900000</v>
      </c>
    </row>
    <row r="67" spans="1:8">
      <c r="A67" s="36">
        <v>31</v>
      </c>
      <c r="B67" s="18" t="s">
        <v>264</v>
      </c>
      <c r="C67" s="35" t="s">
        <v>368</v>
      </c>
      <c r="D67" s="35"/>
      <c r="E67" s="36">
        <v>1</v>
      </c>
      <c r="F67" s="36" t="s">
        <v>62</v>
      </c>
      <c r="G67" s="37">
        <v>500000</v>
      </c>
      <c r="H67" s="37">
        <f t="shared" si="1"/>
        <v>500000</v>
      </c>
    </row>
    <row r="68" spans="1:8">
      <c r="A68" s="36">
        <v>32</v>
      </c>
      <c r="B68" s="18" t="s">
        <v>265</v>
      </c>
      <c r="C68" s="35" t="s">
        <v>368</v>
      </c>
      <c r="D68" s="35"/>
      <c r="E68" s="36">
        <v>10</v>
      </c>
      <c r="F68" s="36" t="s">
        <v>62</v>
      </c>
      <c r="G68" s="37">
        <v>3400000</v>
      </c>
      <c r="H68" s="37">
        <f t="shared" si="1"/>
        <v>34000000</v>
      </c>
    </row>
    <row r="69" spans="1:8">
      <c r="A69" s="36">
        <v>33</v>
      </c>
      <c r="B69" s="18" t="s">
        <v>266</v>
      </c>
      <c r="C69" s="35" t="s">
        <v>368</v>
      </c>
      <c r="D69" s="35"/>
      <c r="E69" s="36">
        <v>20</v>
      </c>
      <c r="F69" s="36" t="s">
        <v>62</v>
      </c>
      <c r="G69" s="37">
        <v>400000</v>
      </c>
      <c r="H69" s="37">
        <f t="shared" si="1"/>
        <v>8000000</v>
      </c>
    </row>
    <row r="70" spans="1:8">
      <c r="A70" s="36">
        <v>34</v>
      </c>
      <c r="B70" s="18" t="s">
        <v>267</v>
      </c>
      <c r="C70" s="35" t="s">
        <v>368</v>
      </c>
      <c r="D70" s="35"/>
      <c r="E70" s="36">
        <v>1</v>
      </c>
      <c r="F70" s="36" t="s">
        <v>62</v>
      </c>
      <c r="G70" s="37">
        <v>4000000</v>
      </c>
      <c r="H70" s="37">
        <f t="shared" si="1"/>
        <v>4000000</v>
      </c>
    </row>
    <row r="71" spans="1:8">
      <c r="A71" s="36">
        <v>35</v>
      </c>
      <c r="B71" s="18" t="s">
        <v>268</v>
      </c>
      <c r="C71" s="35" t="s">
        <v>368</v>
      </c>
      <c r="D71" s="35"/>
      <c r="E71" s="36">
        <v>1</v>
      </c>
      <c r="F71" s="36" t="s">
        <v>62</v>
      </c>
      <c r="G71" s="37">
        <v>35000000</v>
      </c>
      <c r="H71" s="37">
        <f t="shared" si="1"/>
        <v>35000000</v>
      </c>
    </row>
    <row r="72" spans="1:8">
      <c r="A72" s="36">
        <v>36</v>
      </c>
      <c r="B72" s="18" t="s">
        <v>269</v>
      </c>
      <c r="C72" s="35" t="s">
        <v>368</v>
      </c>
      <c r="D72" s="35"/>
      <c r="E72" s="36">
        <v>1</v>
      </c>
      <c r="F72" s="36" t="s">
        <v>62</v>
      </c>
      <c r="G72" s="37">
        <v>2600000</v>
      </c>
      <c r="H72" s="37">
        <f t="shared" si="1"/>
        <v>2600000</v>
      </c>
    </row>
    <row r="73" spans="1:8">
      <c r="A73" s="36">
        <v>37</v>
      </c>
      <c r="B73" s="18" t="s">
        <v>270</v>
      </c>
      <c r="C73" s="35" t="s">
        <v>368</v>
      </c>
      <c r="D73" s="35"/>
      <c r="E73" s="36">
        <v>2</v>
      </c>
      <c r="F73" s="36" t="s">
        <v>62</v>
      </c>
      <c r="G73" s="37">
        <v>5200000</v>
      </c>
      <c r="H73" s="37">
        <f t="shared" si="1"/>
        <v>10400000</v>
      </c>
    </row>
    <row r="74" spans="1:8">
      <c r="A74" s="36">
        <v>38</v>
      </c>
      <c r="B74" s="18" t="s">
        <v>374</v>
      </c>
      <c r="C74" s="35" t="s">
        <v>368</v>
      </c>
      <c r="D74" s="35"/>
      <c r="E74" s="36">
        <v>2</v>
      </c>
      <c r="F74" s="36" t="s">
        <v>62</v>
      </c>
      <c r="G74" s="37">
        <v>20000000</v>
      </c>
      <c r="H74" s="37">
        <f t="shared" si="1"/>
        <v>40000000</v>
      </c>
    </row>
    <row r="75" spans="1:8">
      <c r="A75" s="36"/>
      <c r="B75" s="41" t="s">
        <v>372</v>
      </c>
      <c r="C75" s="35"/>
      <c r="D75" s="35"/>
      <c r="E75" s="36"/>
      <c r="F75" s="36"/>
      <c r="G75" s="37"/>
      <c r="H75" s="42">
        <f>SUM(H5:H74)</f>
        <v>5040120000</v>
      </c>
    </row>
    <row r="76" spans="1:8">
      <c r="A76" s="36"/>
      <c r="B76" s="41" t="s">
        <v>406</v>
      </c>
      <c r="C76" s="35"/>
      <c r="D76" s="35"/>
      <c r="E76" s="36"/>
      <c r="F76" s="36"/>
      <c r="G76" s="37"/>
      <c r="H76" s="42"/>
    </row>
    <row r="77" spans="1:8">
      <c r="A77" s="36"/>
      <c r="B77" s="41" t="s">
        <v>408</v>
      </c>
      <c r="C77" s="35"/>
      <c r="D77" s="35"/>
      <c r="E77" s="36"/>
      <c r="F77" s="36"/>
      <c r="G77" s="37"/>
      <c r="H77" s="42">
        <f>(H75-H62-H63-H65-H66-H67-H68-H69-H70-H71-H72-H73-H74)*0.05</f>
        <v>231014000</v>
      </c>
    </row>
    <row r="78" spans="1:8">
      <c r="A78" s="36"/>
      <c r="B78" s="41" t="s">
        <v>407</v>
      </c>
      <c r="C78" s="35"/>
      <c r="D78" s="35"/>
      <c r="E78" s="36"/>
      <c r="F78" s="36"/>
      <c r="G78" s="37"/>
      <c r="H78" s="42">
        <f>(H63+H65+H66+H67+H68+H69+H70+H71+H72+H73+H74)*0.1</f>
        <v>24112000</v>
      </c>
    </row>
    <row r="79" spans="1:8">
      <c r="A79" s="36"/>
      <c r="B79" s="41" t="s">
        <v>321</v>
      </c>
      <c r="C79" s="35"/>
      <c r="D79" s="35"/>
      <c r="E79" s="36"/>
      <c r="F79" s="36"/>
      <c r="G79" s="37"/>
      <c r="H79" s="42">
        <f>H75+H77+H78</f>
        <v>5295246000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3"/>
  <sheetViews>
    <sheetView workbookViewId="0">
      <selection activeCell="I40" sqref="I1:L1048576"/>
    </sheetView>
  </sheetViews>
  <sheetFormatPr defaultRowHeight="15"/>
  <cols>
    <col min="1" max="1" width="5.140625" style="55" bestFit="1" customWidth="1"/>
    <col min="2" max="2" width="50.7109375" style="55" customWidth="1"/>
    <col min="3" max="3" width="14.42578125" style="55" customWidth="1"/>
    <col min="4" max="4" width="11" style="55" customWidth="1"/>
    <col min="5" max="5" width="6.42578125" style="55" customWidth="1"/>
    <col min="6" max="6" width="8.42578125" style="55" customWidth="1"/>
    <col min="7" max="7" width="15.28515625" style="55" bestFit="1" customWidth="1"/>
    <col min="8" max="8" width="18.85546875" style="55" customWidth="1"/>
    <col min="9" max="16384" width="9.140625" style="55"/>
  </cols>
  <sheetData>
    <row r="1" spans="1:8" s="54" customFormat="1" ht="22.5">
      <c r="B1" s="54" t="s">
        <v>322</v>
      </c>
    </row>
    <row r="2" spans="1:8">
      <c r="G2" s="137" t="s">
        <v>360</v>
      </c>
      <c r="H2" s="137"/>
    </row>
    <row r="3" spans="1:8" ht="60">
      <c r="A3" s="28" t="s">
        <v>288</v>
      </c>
      <c r="B3" s="29" t="s">
        <v>289</v>
      </c>
      <c r="C3" s="30" t="s">
        <v>290</v>
      </c>
      <c r="D3" s="30" t="s">
        <v>292</v>
      </c>
      <c r="E3" s="31" t="s">
        <v>277</v>
      </c>
      <c r="F3" s="31" t="s">
        <v>291</v>
      </c>
      <c r="G3" s="32" t="s">
        <v>364</v>
      </c>
      <c r="H3" s="32" t="s">
        <v>363</v>
      </c>
    </row>
    <row r="4" spans="1:8" ht="28.5">
      <c r="A4" s="56" t="s">
        <v>317</v>
      </c>
      <c r="B4" s="57" t="s">
        <v>323</v>
      </c>
      <c r="C4" s="58"/>
      <c r="D4" s="58"/>
      <c r="E4" s="59"/>
      <c r="F4" s="59"/>
      <c r="G4" s="60"/>
      <c r="H4" s="60"/>
    </row>
    <row r="5" spans="1:8">
      <c r="A5" s="61">
        <v>1</v>
      </c>
      <c r="B5" s="62" t="s">
        <v>324</v>
      </c>
      <c r="C5" s="62" t="s">
        <v>60</v>
      </c>
      <c r="D5" s="63">
        <v>159411</v>
      </c>
      <c r="E5" s="64">
        <v>4</v>
      </c>
      <c r="F5" s="64" t="s">
        <v>62</v>
      </c>
      <c r="G5" s="65">
        <v>30550000</v>
      </c>
      <c r="H5" s="66">
        <f>G5*E5</f>
        <v>122200000</v>
      </c>
    </row>
    <row r="6" spans="1:8">
      <c r="A6" s="61">
        <v>2</v>
      </c>
      <c r="B6" s="62" t="s">
        <v>325</v>
      </c>
      <c r="C6" s="62" t="s">
        <v>60</v>
      </c>
      <c r="D6" s="63">
        <v>540669</v>
      </c>
      <c r="E6" s="64">
        <v>4</v>
      </c>
      <c r="F6" s="64" t="s">
        <v>62</v>
      </c>
      <c r="G6" s="65">
        <v>11310000</v>
      </c>
      <c r="H6" s="66">
        <f t="shared" ref="H6:H42" si="0">G6*E6</f>
        <v>45240000</v>
      </c>
    </row>
    <row r="7" spans="1:8">
      <c r="A7" s="61">
        <v>3</v>
      </c>
      <c r="B7" s="62" t="s">
        <v>326</v>
      </c>
      <c r="C7" s="62" t="s">
        <v>60</v>
      </c>
      <c r="D7" s="63">
        <v>158343</v>
      </c>
      <c r="E7" s="64">
        <v>4</v>
      </c>
      <c r="F7" s="64" t="s">
        <v>62</v>
      </c>
      <c r="G7" s="65">
        <v>930000</v>
      </c>
      <c r="H7" s="66">
        <f t="shared" si="0"/>
        <v>3720000</v>
      </c>
    </row>
    <row r="8" spans="1:8">
      <c r="A8" s="61">
        <v>4</v>
      </c>
      <c r="B8" s="62" t="s">
        <v>327</v>
      </c>
      <c r="C8" s="62" t="s">
        <v>60</v>
      </c>
      <c r="D8" s="63">
        <v>566918</v>
      </c>
      <c r="E8" s="64">
        <v>4</v>
      </c>
      <c r="F8" s="64" t="s">
        <v>61</v>
      </c>
      <c r="G8" s="65">
        <v>113120000</v>
      </c>
      <c r="H8" s="66">
        <f t="shared" si="0"/>
        <v>452480000</v>
      </c>
    </row>
    <row r="9" spans="1:8">
      <c r="A9" s="61">
        <v>5</v>
      </c>
      <c r="B9" s="62" t="s">
        <v>328</v>
      </c>
      <c r="C9" s="62" t="s">
        <v>60</v>
      </c>
      <c r="D9" s="63">
        <v>8035617</v>
      </c>
      <c r="E9" s="64">
        <v>4</v>
      </c>
      <c r="F9" s="64" t="s">
        <v>65</v>
      </c>
      <c r="G9" s="65">
        <v>2390000</v>
      </c>
      <c r="H9" s="66">
        <f t="shared" si="0"/>
        <v>9560000</v>
      </c>
    </row>
    <row r="10" spans="1:8">
      <c r="A10" s="61">
        <v>6</v>
      </c>
      <c r="B10" s="62" t="s">
        <v>54</v>
      </c>
      <c r="C10" s="62" t="s">
        <v>60</v>
      </c>
      <c r="D10" s="63">
        <v>8049382</v>
      </c>
      <c r="E10" s="64">
        <v>4</v>
      </c>
      <c r="F10" s="64" t="s">
        <v>62</v>
      </c>
      <c r="G10" s="65">
        <v>22390000</v>
      </c>
      <c r="H10" s="66">
        <f t="shared" si="0"/>
        <v>89560000</v>
      </c>
    </row>
    <row r="11" spans="1:8" ht="30">
      <c r="A11" s="61">
        <v>7</v>
      </c>
      <c r="B11" s="62" t="s">
        <v>70</v>
      </c>
      <c r="C11" s="62" t="s">
        <v>60</v>
      </c>
      <c r="D11" s="63">
        <v>571806</v>
      </c>
      <c r="E11" s="64">
        <v>4</v>
      </c>
      <c r="F11" s="64" t="s">
        <v>61</v>
      </c>
      <c r="G11" s="65">
        <v>25070000</v>
      </c>
      <c r="H11" s="66">
        <f t="shared" si="0"/>
        <v>100280000</v>
      </c>
    </row>
    <row r="12" spans="1:8">
      <c r="A12" s="61">
        <v>8</v>
      </c>
      <c r="B12" s="62" t="s">
        <v>329</v>
      </c>
      <c r="C12" s="62" t="s">
        <v>60</v>
      </c>
      <c r="D12" s="63">
        <v>566920</v>
      </c>
      <c r="E12" s="64">
        <v>1</v>
      </c>
      <c r="F12" s="64" t="s">
        <v>330</v>
      </c>
      <c r="G12" s="65">
        <v>19010000</v>
      </c>
      <c r="H12" s="66">
        <f t="shared" si="0"/>
        <v>19010000</v>
      </c>
    </row>
    <row r="13" spans="1:8">
      <c r="A13" s="61">
        <v>9</v>
      </c>
      <c r="B13" s="62" t="s">
        <v>331</v>
      </c>
      <c r="C13" s="62" t="s">
        <v>60</v>
      </c>
      <c r="D13" s="63">
        <v>571830</v>
      </c>
      <c r="E13" s="64">
        <v>4</v>
      </c>
      <c r="F13" s="64" t="s">
        <v>62</v>
      </c>
      <c r="G13" s="65">
        <v>11020000</v>
      </c>
      <c r="H13" s="66">
        <f t="shared" si="0"/>
        <v>44080000</v>
      </c>
    </row>
    <row r="14" spans="1:8" ht="15.75">
      <c r="A14" s="56" t="s">
        <v>318</v>
      </c>
      <c r="B14" s="67" t="s">
        <v>332</v>
      </c>
      <c r="C14" s="62"/>
      <c r="D14" s="63"/>
      <c r="E14" s="64"/>
      <c r="F14" s="64"/>
      <c r="G14" s="65">
        <v>0</v>
      </c>
      <c r="H14" s="66"/>
    </row>
    <row r="15" spans="1:8" ht="30">
      <c r="A15" s="61">
        <v>1</v>
      </c>
      <c r="B15" s="62" t="s">
        <v>333</v>
      </c>
      <c r="C15" s="62" t="s">
        <v>60</v>
      </c>
      <c r="D15" s="63">
        <v>571811</v>
      </c>
      <c r="E15" s="64">
        <v>4</v>
      </c>
      <c r="F15" s="64" t="s">
        <v>65</v>
      </c>
      <c r="G15" s="65">
        <v>203510000</v>
      </c>
      <c r="H15" s="66">
        <f t="shared" si="0"/>
        <v>814040000</v>
      </c>
    </row>
    <row r="16" spans="1:8" ht="30">
      <c r="A16" s="61">
        <v>2</v>
      </c>
      <c r="B16" s="19" t="s">
        <v>334</v>
      </c>
      <c r="C16" s="62" t="s">
        <v>60</v>
      </c>
      <c r="D16" s="68">
        <v>571808</v>
      </c>
      <c r="E16" s="69">
        <v>4</v>
      </c>
      <c r="F16" s="69" t="s">
        <v>65</v>
      </c>
      <c r="G16" s="65">
        <v>7580000</v>
      </c>
      <c r="H16" s="66">
        <f t="shared" si="0"/>
        <v>30320000</v>
      </c>
    </row>
    <row r="17" spans="1:8">
      <c r="A17" s="61">
        <v>3</v>
      </c>
      <c r="B17" s="19" t="s">
        <v>335</v>
      </c>
      <c r="C17" s="62" t="s">
        <v>60</v>
      </c>
      <c r="D17" s="68">
        <v>571874</v>
      </c>
      <c r="E17" s="69">
        <v>4</v>
      </c>
      <c r="F17" s="69" t="s">
        <v>62</v>
      </c>
      <c r="G17" s="70">
        <v>35860000</v>
      </c>
      <c r="H17" s="66">
        <f t="shared" si="0"/>
        <v>143440000</v>
      </c>
    </row>
    <row r="18" spans="1:8">
      <c r="A18" s="61">
        <v>4</v>
      </c>
      <c r="B18" s="19" t="s">
        <v>336</v>
      </c>
      <c r="C18" s="62" t="s">
        <v>60</v>
      </c>
      <c r="D18" s="68">
        <v>8037820</v>
      </c>
      <c r="E18" s="69">
        <v>2</v>
      </c>
      <c r="F18" s="69" t="s">
        <v>62</v>
      </c>
      <c r="G18" s="70">
        <v>124200000</v>
      </c>
      <c r="H18" s="66">
        <f t="shared" si="0"/>
        <v>248400000</v>
      </c>
    </row>
    <row r="19" spans="1:8">
      <c r="A19" s="61">
        <v>5</v>
      </c>
      <c r="B19" s="19" t="s">
        <v>337</v>
      </c>
      <c r="C19" s="62" t="s">
        <v>60</v>
      </c>
      <c r="D19" s="68">
        <v>8022476</v>
      </c>
      <c r="E19" s="69">
        <v>2</v>
      </c>
      <c r="F19" s="69" t="s">
        <v>62</v>
      </c>
      <c r="G19" s="65">
        <v>9970000</v>
      </c>
      <c r="H19" s="66">
        <f t="shared" si="0"/>
        <v>19940000</v>
      </c>
    </row>
    <row r="20" spans="1:8">
      <c r="A20" s="61">
        <v>6</v>
      </c>
      <c r="B20" s="19" t="s">
        <v>338</v>
      </c>
      <c r="C20" s="62" t="s">
        <v>60</v>
      </c>
      <c r="D20" s="68">
        <v>8036812</v>
      </c>
      <c r="E20" s="69">
        <v>2</v>
      </c>
      <c r="F20" s="69" t="s">
        <v>62</v>
      </c>
      <c r="G20" s="70">
        <v>106710000</v>
      </c>
      <c r="H20" s="66">
        <f t="shared" si="0"/>
        <v>213420000</v>
      </c>
    </row>
    <row r="21" spans="1:8">
      <c r="A21" s="61">
        <v>7</v>
      </c>
      <c r="B21" s="19" t="s">
        <v>339</v>
      </c>
      <c r="C21" s="62" t="s">
        <v>60</v>
      </c>
      <c r="D21" s="68">
        <v>8038849</v>
      </c>
      <c r="E21" s="69">
        <v>4</v>
      </c>
      <c r="F21" s="69" t="s">
        <v>62</v>
      </c>
      <c r="G21" s="70">
        <v>6180000</v>
      </c>
      <c r="H21" s="66">
        <f t="shared" si="0"/>
        <v>24720000</v>
      </c>
    </row>
    <row r="22" spans="1:8">
      <c r="A22" s="61">
        <v>8</v>
      </c>
      <c r="B22" s="19" t="s">
        <v>340</v>
      </c>
      <c r="C22" s="62" t="s">
        <v>60</v>
      </c>
      <c r="D22" s="68">
        <v>8036788</v>
      </c>
      <c r="E22" s="69">
        <v>4</v>
      </c>
      <c r="F22" s="69" t="s">
        <v>65</v>
      </c>
      <c r="G22" s="65">
        <v>4840000</v>
      </c>
      <c r="H22" s="66">
        <f t="shared" si="0"/>
        <v>19360000</v>
      </c>
    </row>
    <row r="23" spans="1:8">
      <c r="A23" s="61">
        <v>9</v>
      </c>
      <c r="B23" s="19" t="s">
        <v>341</v>
      </c>
      <c r="C23" s="62" t="s">
        <v>60</v>
      </c>
      <c r="D23" s="68">
        <v>567315</v>
      </c>
      <c r="E23" s="69">
        <v>1</v>
      </c>
      <c r="F23" s="69" t="s">
        <v>62</v>
      </c>
      <c r="G23" s="65">
        <v>19010000</v>
      </c>
      <c r="H23" s="66">
        <f t="shared" si="0"/>
        <v>19010000</v>
      </c>
    </row>
    <row r="24" spans="1:8">
      <c r="A24" s="61">
        <v>10</v>
      </c>
      <c r="B24" s="19" t="s">
        <v>342</v>
      </c>
      <c r="C24" s="62" t="s">
        <v>60</v>
      </c>
      <c r="D24" s="68">
        <v>571849</v>
      </c>
      <c r="E24" s="69">
        <v>2</v>
      </c>
      <c r="F24" s="69" t="s">
        <v>65</v>
      </c>
      <c r="G24" s="65">
        <v>172020000</v>
      </c>
      <c r="H24" s="66">
        <f t="shared" si="0"/>
        <v>344040000</v>
      </c>
    </row>
    <row r="25" spans="1:8">
      <c r="A25" s="61">
        <v>11</v>
      </c>
      <c r="B25" s="19" t="s">
        <v>343</v>
      </c>
      <c r="C25" s="62" t="s">
        <v>60</v>
      </c>
      <c r="D25" s="68">
        <v>571850</v>
      </c>
      <c r="E25" s="69">
        <v>2</v>
      </c>
      <c r="F25" s="69" t="s">
        <v>61</v>
      </c>
      <c r="G25" s="65">
        <v>120700000</v>
      </c>
      <c r="H25" s="66">
        <f t="shared" si="0"/>
        <v>241400000</v>
      </c>
    </row>
    <row r="26" spans="1:8" ht="30">
      <c r="A26" s="61">
        <v>12</v>
      </c>
      <c r="B26" s="19" t="s">
        <v>344</v>
      </c>
      <c r="C26" s="62" t="s">
        <v>60</v>
      </c>
      <c r="D26" s="68">
        <v>571853</v>
      </c>
      <c r="E26" s="69">
        <v>1</v>
      </c>
      <c r="F26" s="69" t="s">
        <v>62</v>
      </c>
      <c r="G26" s="65">
        <v>19010000</v>
      </c>
      <c r="H26" s="66">
        <f t="shared" si="0"/>
        <v>19010000</v>
      </c>
    </row>
    <row r="27" spans="1:8" ht="30">
      <c r="A27" s="61">
        <v>13</v>
      </c>
      <c r="B27" s="19" t="s">
        <v>345</v>
      </c>
      <c r="C27" s="62" t="s">
        <v>60</v>
      </c>
      <c r="D27" s="68">
        <v>571861</v>
      </c>
      <c r="E27" s="69">
        <v>1</v>
      </c>
      <c r="F27" s="69" t="s">
        <v>62</v>
      </c>
      <c r="G27" s="65">
        <v>19010000</v>
      </c>
      <c r="H27" s="66">
        <f t="shared" si="0"/>
        <v>19010000</v>
      </c>
    </row>
    <row r="28" spans="1:8">
      <c r="A28" s="61">
        <v>14</v>
      </c>
      <c r="B28" s="19" t="s">
        <v>346</v>
      </c>
      <c r="C28" s="62" t="s">
        <v>60</v>
      </c>
      <c r="D28" s="68">
        <v>540699</v>
      </c>
      <c r="E28" s="69">
        <v>4</v>
      </c>
      <c r="F28" s="69" t="s">
        <v>62</v>
      </c>
      <c r="G28" s="65">
        <v>1870000</v>
      </c>
      <c r="H28" s="66">
        <f t="shared" si="0"/>
        <v>7480000</v>
      </c>
    </row>
    <row r="29" spans="1:8">
      <c r="A29" s="61"/>
      <c r="B29" s="71"/>
      <c r="C29" s="71"/>
      <c r="D29" s="72"/>
      <c r="E29" s="69"/>
      <c r="F29" s="69"/>
      <c r="G29" s="65">
        <v>0</v>
      </c>
      <c r="H29" s="66"/>
    </row>
    <row r="30" spans="1:8" ht="28.5">
      <c r="A30" s="56" t="s">
        <v>347</v>
      </c>
      <c r="B30" s="67" t="s">
        <v>348</v>
      </c>
      <c r="C30" s="71"/>
      <c r="D30" s="72"/>
      <c r="E30" s="69"/>
      <c r="F30" s="69"/>
      <c r="G30" s="65">
        <v>0</v>
      </c>
      <c r="H30" s="66"/>
    </row>
    <row r="31" spans="1:8" ht="30">
      <c r="A31" s="61">
        <v>1</v>
      </c>
      <c r="B31" s="19" t="s">
        <v>349</v>
      </c>
      <c r="C31" s="62" t="s">
        <v>60</v>
      </c>
      <c r="D31" s="68">
        <v>573891</v>
      </c>
      <c r="E31" s="69">
        <v>1</v>
      </c>
      <c r="F31" s="69" t="s">
        <v>65</v>
      </c>
      <c r="G31" s="65">
        <v>339370000</v>
      </c>
      <c r="H31" s="66">
        <f t="shared" si="0"/>
        <v>339370000</v>
      </c>
    </row>
    <row r="32" spans="1:8">
      <c r="A32" s="61">
        <v>2</v>
      </c>
      <c r="B32" s="19" t="s">
        <v>350</v>
      </c>
      <c r="C32" s="62" t="s">
        <v>60</v>
      </c>
      <c r="D32" s="68">
        <v>167101</v>
      </c>
      <c r="E32" s="69">
        <v>4</v>
      </c>
      <c r="F32" s="69" t="s">
        <v>65</v>
      </c>
      <c r="G32" s="65">
        <v>132660000</v>
      </c>
      <c r="H32" s="66">
        <f t="shared" si="0"/>
        <v>530640000</v>
      </c>
    </row>
    <row r="33" spans="1:8">
      <c r="A33" s="61">
        <v>3</v>
      </c>
      <c r="B33" s="62" t="s">
        <v>351</v>
      </c>
      <c r="C33" s="62" t="s">
        <v>60</v>
      </c>
      <c r="D33" s="63">
        <v>93314</v>
      </c>
      <c r="E33" s="64">
        <v>1</v>
      </c>
      <c r="F33" s="64" t="s">
        <v>62</v>
      </c>
      <c r="G33" s="65">
        <v>19010000</v>
      </c>
      <c r="H33" s="66">
        <f t="shared" si="0"/>
        <v>19010000</v>
      </c>
    </row>
    <row r="34" spans="1:8">
      <c r="A34" s="61">
        <v>4</v>
      </c>
      <c r="B34" s="19" t="s">
        <v>352</v>
      </c>
      <c r="C34" s="62" t="s">
        <v>60</v>
      </c>
      <c r="D34" s="63">
        <v>8022729</v>
      </c>
      <c r="E34" s="64">
        <v>4</v>
      </c>
      <c r="F34" s="64" t="s">
        <v>62</v>
      </c>
      <c r="G34" s="65">
        <v>65890000</v>
      </c>
      <c r="H34" s="66">
        <f t="shared" si="0"/>
        <v>263560000</v>
      </c>
    </row>
    <row r="35" spans="1:8">
      <c r="A35" s="61">
        <v>5</v>
      </c>
      <c r="B35" s="62" t="s">
        <v>52</v>
      </c>
      <c r="C35" s="62" t="s">
        <v>60</v>
      </c>
      <c r="D35" s="63">
        <v>91030</v>
      </c>
      <c r="E35" s="64">
        <v>2</v>
      </c>
      <c r="F35" s="64" t="s">
        <v>62</v>
      </c>
      <c r="G35" s="65">
        <v>60880000</v>
      </c>
      <c r="H35" s="66">
        <f t="shared" si="0"/>
        <v>121760000</v>
      </c>
    </row>
    <row r="36" spans="1:8">
      <c r="A36" s="61">
        <v>6</v>
      </c>
      <c r="B36" s="62" t="s">
        <v>53</v>
      </c>
      <c r="C36" s="62" t="s">
        <v>60</v>
      </c>
      <c r="D36" s="63">
        <v>102725</v>
      </c>
      <c r="E36" s="64">
        <v>2</v>
      </c>
      <c r="F36" s="64" t="s">
        <v>65</v>
      </c>
      <c r="G36" s="65">
        <v>1460000</v>
      </c>
      <c r="H36" s="66">
        <f t="shared" si="0"/>
        <v>2920000</v>
      </c>
    </row>
    <row r="37" spans="1:8">
      <c r="A37" s="61"/>
      <c r="B37" s="62"/>
      <c r="C37" s="62"/>
      <c r="D37" s="63"/>
      <c r="E37" s="64"/>
      <c r="F37" s="64"/>
      <c r="G37" s="65">
        <v>0</v>
      </c>
      <c r="H37" s="66"/>
    </row>
    <row r="38" spans="1:8" ht="15.75">
      <c r="A38" s="56" t="s">
        <v>353</v>
      </c>
      <c r="B38" s="67" t="s">
        <v>354</v>
      </c>
      <c r="C38" s="62"/>
      <c r="D38" s="63"/>
      <c r="E38" s="64"/>
      <c r="F38" s="64"/>
      <c r="G38" s="65">
        <v>0</v>
      </c>
      <c r="H38" s="66"/>
    </row>
    <row r="39" spans="1:8">
      <c r="A39" s="61">
        <v>1</v>
      </c>
      <c r="B39" s="19" t="s">
        <v>355</v>
      </c>
      <c r="C39" s="62" t="s">
        <v>60</v>
      </c>
      <c r="D39" s="68">
        <v>8029346</v>
      </c>
      <c r="E39" s="69">
        <v>2</v>
      </c>
      <c r="F39" s="64" t="s">
        <v>61</v>
      </c>
      <c r="G39" s="65">
        <v>371440000</v>
      </c>
      <c r="H39" s="66">
        <f t="shared" si="0"/>
        <v>742880000</v>
      </c>
    </row>
    <row r="40" spans="1:8">
      <c r="A40" s="61">
        <v>2</v>
      </c>
      <c r="B40" s="19" t="s">
        <v>356</v>
      </c>
      <c r="C40" s="62" t="s">
        <v>60</v>
      </c>
      <c r="D40" s="68">
        <v>8029450</v>
      </c>
      <c r="E40" s="69">
        <v>2</v>
      </c>
      <c r="F40" s="69" t="s">
        <v>61</v>
      </c>
      <c r="G40" s="65">
        <v>95160000</v>
      </c>
      <c r="H40" s="66">
        <f t="shared" si="0"/>
        <v>190320000</v>
      </c>
    </row>
    <row r="41" spans="1:8">
      <c r="A41" s="61">
        <v>3</v>
      </c>
      <c r="B41" s="19" t="s">
        <v>357</v>
      </c>
      <c r="C41" s="62" t="s">
        <v>60</v>
      </c>
      <c r="D41" s="68">
        <v>8029454</v>
      </c>
      <c r="E41" s="69">
        <v>2</v>
      </c>
      <c r="F41" s="64" t="s">
        <v>62</v>
      </c>
      <c r="G41" s="65">
        <v>103500000</v>
      </c>
      <c r="H41" s="66">
        <f t="shared" si="0"/>
        <v>207000000</v>
      </c>
    </row>
    <row r="42" spans="1:8">
      <c r="A42" s="61">
        <v>4</v>
      </c>
      <c r="B42" s="19" t="s">
        <v>358</v>
      </c>
      <c r="C42" s="62" t="s">
        <v>60</v>
      </c>
      <c r="D42" s="68">
        <v>8029495</v>
      </c>
      <c r="E42" s="69">
        <v>1</v>
      </c>
      <c r="F42" s="64" t="s">
        <v>62</v>
      </c>
      <c r="G42" s="65">
        <v>19010000</v>
      </c>
      <c r="H42" s="66">
        <f t="shared" si="0"/>
        <v>19010000</v>
      </c>
    </row>
    <row r="43" spans="1:8">
      <c r="A43" s="80" t="s">
        <v>359</v>
      </c>
      <c r="B43" s="34" t="s">
        <v>400</v>
      </c>
      <c r="C43" s="62"/>
      <c r="D43" s="68"/>
      <c r="E43" s="69"/>
      <c r="F43" s="64"/>
      <c r="G43" s="65">
        <v>0</v>
      </c>
      <c r="H43" s="66"/>
    </row>
    <row r="44" spans="1:8">
      <c r="A44" s="36">
        <v>1</v>
      </c>
      <c r="B44" s="18" t="s">
        <v>262</v>
      </c>
      <c r="C44" s="35" t="s">
        <v>119</v>
      </c>
      <c r="D44" s="35"/>
      <c r="E44" s="36">
        <v>10</v>
      </c>
      <c r="F44" s="36" t="s">
        <v>62</v>
      </c>
      <c r="G44" s="37">
        <v>15000000</v>
      </c>
      <c r="H44" s="37">
        <f t="shared" ref="H44:H54" si="1">G44*E44</f>
        <v>150000000</v>
      </c>
    </row>
    <row r="45" spans="1:8">
      <c r="A45" s="36">
        <v>2</v>
      </c>
      <c r="B45" s="18" t="s">
        <v>367</v>
      </c>
      <c r="C45" s="35" t="s">
        <v>368</v>
      </c>
      <c r="D45" s="35"/>
      <c r="E45" s="36">
        <v>2</v>
      </c>
      <c r="F45" s="36" t="s">
        <v>62</v>
      </c>
      <c r="G45" s="37">
        <v>46000000</v>
      </c>
      <c r="H45" s="37">
        <f t="shared" si="1"/>
        <v>92000000</v>
      </c>
    </row>
    <row r="46" spans="1:8">
      <c r="A46" s="36">
        <v>3</v>
      </c>
      <c r="B46" s="18" t="s">
        <v>263</v>
      </c>
      <c r="C46" s="35" t="s">
        <v>368</v>
      </c>
      <c r="D46" s="35"/>
      <c r="E46" s="36">
        <v>1</v>
      </c>
      <c r="F46" s="36" t="s">
        <v>62</v>
      </c>
      <c r="G46" s="37">
        <v>3900000</v>
      </c>
      <c r="H46" s="37">
        <f t="shared" si="1"/>
        <v>3900000</v>
      </c>
    </row>
    <row r="47" spans="1:8">
      <c r="A47" s="36">
        <v>4</v>
      </c>
      <c r="B47" s="18" t="s">
        <v>264</v>
      </c>
      <c r="C47" s="35" t="s">
        <v>368</v>
      </c>
      <c r="D47" s="35"/>
      <c r="E47" s="36">
        <v>1</v>
      </c>
      <c r="F47" s="36" t="s">
        <v>62</v>
      </c>
      <c r="G47" s="37">
        <v>500000</v>
      </c>
      <c r="H47" s="37">
        <f t="shared" si="1"/>
        <v>500000</v>
      </c>
    </row>
    <row r="48" spans="1:8">
      <c r="A48" s="36">
        <v>5</v>
      </c>
      <c r="B48" s="18" t="s">
        <v>265</v>
      </c>
      <c r="C48" s="35" t="s">
        <v>368</v>
      </c>
      <c r="D48" s="35"/>
      <c r="E48" s="36">
        <v>10</v>
      </c>
      <c r="F48" s="36" t="s">
        <v>62</v>
      </c>
      <c r="G48" s="37">
        <v>3400000</v>
      </c>
      <c r="H48" s="37">
        <f t="shared" si="1"/>
        <v>34000000</v>
      </c>
    </row>
    <row r="49" spans="1:8">
      <c r="A49" s="36">
        <v>6</v>
      </c>
      <c r="B49" s="18" t="s">
        <v>266</v>
      </c>
      <c r="C49" s="35" t="s">
        <v>368</v>
      </c>
      <c r="D49" s="35"/>
      <c r="E49" s="36">
        <v>20</v>
      </c>
      <c r="F49" s="36" t="s">
        <v>62</v>
      </c>
      <c r="G49" s="37">
        <v>400000</v>
      </c>
      <c r="H49" s="37">
        <f t="shared" si="1"/>
        <v>8000000</v>
      </c>
    </row>
    <row r="50" spans="1:8">
      <c r="A50" s="36">
        <v>7</v>
      </c>
      <c r="B50" s="18" t="s">
        <v>267</v>
      </c>
      <c r="C50" s="35" t="s">
        <v>368</v>
      </c>
      <c r="D50" s="35"/>
      <c r="E50" s="36">
        <v>1</v>
      </c>
      <c r="F50" s="36" t="s">
        <v>62</v>
      </c>
      <c r="G50" s="37">
        <v>4000000</v>
      </c>
      <c r="H50" s="37">
        <f t="shared" si="1"/>
        <v>4000000</v>
      </c>
    </row>
    <row r="51" spans="1:8">
      <c r="A51" s="36">
        <v>8</v>
      </c>
      <c r="B51" s="18" t="s">
        <v>268</v>
      </c>
      <c r="C51" s="35" t="s">
        <v>368</v>
      </c>
      <c r="D51" s="35"/>
      <c r="E51" s="36">
        <v>1</v>
      </c>
      <c r="F51" s="36" t="s">
        <v>62</v>
      </c>
      <c r="G51" s="37">
        <v>35000000</v>
      </c>
      <c r="H51" s="37">
        <f t="shared" si="1"/>
        <v>35000000</v>
      </c>
    </row>
    <row r="52" spans="1:8">
      <c r="A52" s="36">
        <v>9</v>
      </c>
      <c r="B52" s="18" t="s">
        <v>269</v>
      </c>
      <c r="C52" s="35" t="s">
        <v>368</v>
      </c>
      <c r="D52" s="35"/>
      <c r="E52" s="36">
        <v>1</v>
      </c>
      <c r="F52" s="36" t="s">
        <v>62</v>
      </c>
      <c r="G52" s="37">
        <v>2600000</v>
      </c>
      <c r="H52" s="37">
        <f t="shared" si="1"/>
        <v>2600000</v>
      </c>
    </row>
    <row r="53" spans="1:8">
      <c r="A53" s="36">
        <v>10</v>
      </c>
      <c r="B53" s="18" t="s">
        <v>270</v>
      </c>
      <c r="C53" s="35" t="s">
        <v>368</v>
      </c>
      <c r="D53" s="35"/>
      <c r="E53" s="36">
        <v>2</v>
      </c>
      <c r="F53" s="36" t="s">
        <v>62</v>
      </c>
      <c r="G53" s="37">
        <v>5200000</v>
      </c>
      <c r="H53" s="37">
        <f t="shared" si="1"/>
        <v>10400000</v>
      </c>
    </row>
    <row r="54" spans="1:8">
      <c r="A54" s="36">
        <v>11</v>
      </c>
      <c r="B54" s="18" t="s">
        <v>374</v>
      </c>
      <c r="C54" s="35" t="s">
        <v>368</v>
      </c>
      <c r="D54" s="35"/>
      <c r="E54" s="36">
        <v>2</v>
      </c>
      <c r="F54" s="36" t="s">
        <v>62</v>
      </c>
      <c r="G54" s="37">
        <v>20000000</v>
      </c>
      <c r="H54" s="37">
        <f t="shared" si="1"/>
        <v>40000000</v>
      </c>
    </row>
    <row r="55" spans="1:8" s="74" customFormat="1" ht="14.25">
      <c r="A55" s="41"/>
      <c r="B55" s="41" t="s">
        <v>371</v>
      </c>
      <c r="C55" s="41"/>
      <c r="D55" s="41"/>
      <c r="E55" s="41"/>
      <c r="F55" s="41"/>
      <c r="G55" s="41"/>
      <c r="H55" s="73">
        <f>SUM(H4:H54)</f>
        <v>5866590000</v>
      </c>
    </row>
    <row r="56" spans="1:8">
      <c r="A56" s="41"/>
      <c r="B56" s="41" t="s">
        <v>369</v>
      </c>
      <c r="C56" s="41"/>
      <c r="D56" s="41"/>
      <c r="E56" s="41"/>
      <c r="F56" s="41"/>
      <c r="G56" s="41"/>
      <c r="H56" s="73"/>
    </row>
    <row r="57" spans="1:8">
      <c r="A57" s="41"/>
      <c r="B57" s="41" t="s">
        <v>410</v>
      </c>
      <c r="C57" s="41"/>
      <c r="D57" s="41"/>
      <c r="E57" s="41"/>
      <c r="F57" s="41"/>
      <c r="G57" s="41"/>
      <c r="H57" s="73">
        <f>(H55-H44-H45-H46-H47-H48-H49-H50-H51-H52-H53-H54)*0.05</f>
        <v>274309500</v>
      </c>
    </row>
    <row r="58" spans="1:8">
      <c r="A58" s="41"/>
      <c r="B58" s="41" t="s">
        <v>409</v>
      </c>
      <c r="C58" s="41"/>
      <c r="D58" s="41"/>
      <c r="E58" s="41"/>
      <c r="F58" s="41"/>
      <c r="G58" s="41"/>
      <c r="H58" s="73">
        <f>(H44+H45+H46+H47+H47+H48+H49+H50+H51+H52+H53+H54)*0.1</f>
        <v>38090000</v>
      </c>
    </row>
    <row r="59" spans="1:8">
      <c r="A59" s="41"/>
      <c r="B59" s="41" t="s">
        <v>321</v>
      </c>
      <c r="C59" s="41"/>
      <c r="D59" s="41"/>
      <c r="E59" s="41"/>
      <c r="F59" s="41"/>
      <c r="G59" s="41"/>
      <c r="H59" s="73">
        <f>H55+H57+H58</f>
        <v>6178989500</v>
      </c>
    </row>
    <row r="60" spans="1:8">
      <c r="H60" s="75"/>
    </row>
    <row r="61" spans="1:8">
      <c r="H61" s="76"/>
    </row>
    <row r="62" spans="1:8">
      <c r="H62" s="77"/>
    </row>
    <row r="63" spans="1:8">
      <c r="H63" s="78"/>
    </row>
  </sheetData>
  <mergeCells count="1">
    <mergeCell ref="G2:H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zoomScaleNormal="100" zoomScaleSheetLayoutView="85" workbookViewId="0">
      <selection activeCell="M31" sqref="M31"/>
    </sheetView>
  </sheetViews>
  <sheetFormatPr defaultColWidth="9.140625" defaultRowHeight="15"/>
  <cols>
    <col min="1" max="1" width="5.28515625" style="48" bestFit="1" customWidth="1"/>
    <col min="2" max="2" width="53.7109375" style="50" customWidth="1"/>
    <col min="3" max="3" width="8.7109375" style="50" customWidth="1"/>
    <col min="4" max="4" width="8.7109375" style="51" customWidth="1"/>
    <col min="5" max="5" width="6.42578125" style="52" customWidth="1"/>
    <col min="6" max="6" width="8.42578125" style="52" customWidth="1"/>
    <col min="7" max="7" width="15.42578125" style="53" bestFit="1" customWidth="1"/>
    <col min="8" max="8" width="15.7109375" style="53" bestFit="1" customWidth="1"/>
    <col min="9" max="16384" width="9.140625" style="48"/>
  </cols>
  <sheetData>
    <row r="1" spans="1:8" ht="18.75">
      <c r="B1" s="49" t="s">
        <v>272</v>
      </c>
    </row>
    <row r="2" spans="1:8">
      <c r="G2" s="27" t="s">
        <v>360</v>
      </c>
    </row>
    <row r="3" spans="1:8" ht="60">
      <c r="A3" s="28" t="s">
        <v>288</v>
      </c>
      <c r="B3" s="29" t="s">
        <v>289</v>
      </c>
      <c r="C3" s="30" t="s">
        <v>290</v>
      </c>
      <c r="D3" s="30" t="s">
        <v>292</v>
      </c>
      <c r="E3" s="31" t="s">
        <v>277</v>
      </c>
      <c r="F3" s="31" t="s">
        <v>291</v>
      </c>
      <c r="G3" s="32" t="s">
        <v>364</v>
      </c>
      <c r="H3" s="32" t="s">
        <v>363</v>
      </c>
    </row>
    <row r="4" spans="1:8">
      <c r="A4" s="33">
        <v>1</v>
      </c>
      <c r="B4" s="18" t="s">
        <v>176</v>
      </c>
      <c r="C4" s="18" t="s">
        <v>398</v>
      </c>
      <c r="D4" s="35">
        <v>544253</v>
      </c>
      <c r="E4" s="36">
        <v>1</v>
      </c>
      <c r="F4" s="36" t="s">
        <v>62</v>
      </c>
      <c r="G4" s="37">
        <v>863190000</v>
      </c>
      <c r="H4" s="37">
        <f t="shared" ref="H4:H22" si="0">G4*E4</f>
        <v>863190000</v>
      </c>
    </row>
    <row r="5" spans="1:8">
      <c r="A5" s="33">
        <v>2</v>
      </c>
      <c r="B5" s="18" t="s">
        <v>177</v>
      </c>
      <c r="C5" s="18" t="s">
        <v>398</v>
      </c>
      <c r="D5" s="35">
        <v>544254</v>
      </c>
      <c r="E5" s="36">
        <v>1</v>
      </c>
      <c r="F5" s="36" t="s">
        <v>62</v>
      </c>
      <c r="G5" s="37">
        <v>736870000</v>
      </c>
      <c r="H5" s="37">
        <f t="shared" si="0"/>
        <v>736870000</v>
      </c>
    </row>
    <row r="6" spans="1:8">
      <c r="A6" s="33">
        <v>3</v>
      </c>
      <c r="B6" s="18" t="s">
        <v>178</v>
      </c>
      <c r="C6" s="18" t="s">
        <v>398</v>
      </c>
      <c r="D6" s="35">
        <v>544255</v>
      </c>
      <c r="E6" s="36">
        <v>1</v>
      </c>
      <c r="F6" s="36" t="s">
        <v>62</v>
      </c>
      <c r="G6" s="37">
        <v>586490000</v>
      </c>
      <c r="H6" s="37">
        <f t="shared" si="0"/>
        <v>586490000</v>
      </c>
    </row>
    <row r="7" spans="1:8">
      <c r="A7" s="33">
        <v>4</v>
      </c>
      <c r="B7" s="18" t="s">
        <v>179</v>
      </c>
      <c r="C7" s="18" t="s">
        <v>398</v>
      </c>
      <c r="D7" s="35">
        <v>544256</v>
      </c>
      <c r="E7" s="36">
        <v>1</v>
      </c>
      <c r="F7" s="36" t="s">
        <v>62</v>
      </c>
      <c r="G7" s="37">
        <v>742580000</v>
      </c>
      <c r="H7" s="37">
        <f t="shared" si="0"/>
        <v>742580000</v>
      </c>
    </row>
    <row r="8" spans="1:8" ht="30">
      <c r="A8" s="33">
        <v>5</v>
      </c>
      <c r="B8" s="18" t="s">
        <v>300</v>
      </c>
      <c r="C8" s="18" t="s">
        <v>415</v>
      </c>
      <c r="D8" s="35">
        <v>8034574</v>
      </c>
      <c r="E8" s="36">
        <v>4</v>
      </c>
      <c r="F8" s="36" t="s">
        <v>62</v>
      </c>
      <c r="G8" s="37">
        <v>198500000</v>
      </c>
      <c r="H8" s="37">
        <f t="shared" si="0"/>
        <v>794000000</v>
      </c>
    </row>
    <row r="9" spans="1:8">
      <c r="A9" s="33">
        <v>6</v>
      </c>
      <c r="B9" s="18" t="s">
        <v>301</v>
      </c>
      <c r="C9" s="18" t="s">
        <v>415</v>
      </c>
      <c r="D9" s="35">
        <v>544296</v>
      </c>
      <c r="E9" s="36">
        <v>4</v>
      </c>
      <c r="F9" s="36" t="s">
        <v>65</v>
      </c>
      <c r="G9" s="37">
        <v>12330000</v>
      </c>
      <c r="H9" s="37">
        <f t="shared" si="0"/>
        <v>49320000</v>
      </c>
    </row>
    <row r="10" spans="1:8">
      <c r="A10" s="33">
        <v>7</v>
      </c>
      <c r="B10" s="18" t="s">
        <v>180</v>
      </c>
      <c r="C10" s="18" t="s">
        <v>415</v>
      </c>
      <c r="D10" s="35">
        <v>539006</v>
      </c>
      <c r="E10" s="36">
        <v>4</v>
      </c>
      <c r="F10" s="36" t="s">
        <v>62</v>
      </c>
      <c r="G10" s="37">
        <v>21110000</v>
      </c>
      <c r="H10" s="37">
        <f t="shared" si="0"/>
        <v>84440000</v>
      </c>
    </row>
    <row r="11" spans="1:8">
      <c r="A11" s="33">
        <v>8</v>
      </c>
      <c r="B11" s="18" t="s">
        <v>181</v>
      </c>
      <c r="C11" s="18" t="s">
        <v>398</v>
      </c>
      <c r="D11" s="35">
        <v>526863</v>
      </c>
      <c r="E11" s="36">
        <v>2</v>
      </c>
      <c r="F11" s="36" t="s">
        <v>62</v>
      </c>
      <c r="G11" s="37">
        <v>31040000</v>
      </c>
      <c r="H11" s="37">
        <f t="shared" si="0"/>
        <v>62080000</v>
      </c>
    </row>
    <row r="12" spans="1:8" ht="30">
      <c r="A12" s="33">
        <v>9</v>
      </c>
      <c r="B12" s="18" t="s">
        <v>182</v>
      </c>
      <c r="C12" s="18" t="s">
        <v>398</v>
      </c>
      <c r="D12" s="35">
        <v>34031</v>
      </c>
      <c r="E12" s="36">
        <v>8</v>
      </c>
      <c r="F12" s="36" t="s">
        <v>62</v>
      </c>
      <c r="G12" s="37">
        <v>4390000</v>
      </c>
      <c r="H12" s="37">
        <f t="shared" si="0"/>
        <v>35120000</v>
      </c>
    </row>
    <row r="13" spans="1:8">
      <c r="A13" s="33">
        <v>10</v>
      </c>
      <c r="B13" s="18" t="s">
        <v>183</v>
      </c>
      <c r="C13" s="18" t="s">
        <v>398</v>
      </c>
      <c r="D13" s="35">
        <v>529141</v>
      </c>
      <c r="E13" s="36">
        <v>2</v>
      </c>
      <c r="F13" s="36" t="s">
        <v>62</v>
      </c>
      <c r="G13" s="37">
        <v>2950000</v>
      </c>
      <c r="H13" s="37">
        <f t="shared" si="0"/>
        <v>5900000</v>
      </c>
    </row>
    <row r="14" spans="1:8">
      <c r="A14" s="33">
        <v>11</v>
      </c>
      <c r="B14" s="18" t="s">
        <v>184</v>
      </c>
      <c r="C14" s="18" t="s">
        <v>398</v>
      </c>
      <c r="D14" s="35">
        <v>533039</v>
      </c>
      <c r="E14" s="36">
        <v>2</v>
      </c>
      <c r="F14" s="36" t="s">
        <v>62</v>
      </c>
      <c r="G14" s="37">
        <v>2230000</v>
      </c>
      <c r="H14" s="37">
        <f t="shared" si="0"/>
        <v>4460000</v>
      </c>
    </row>
    <row r="15" spans="1:8">
      <c r="A15" s="33">
        <v>12</v>
      </c>
      <c r="B15" s="18" t="s">
        <v>185</v>
      </c>
      <c r="C15" s="18" t="s">
        <v>398</v>
      </c>
      <c r="D15" s="35">
        <v>167106</v>
      </c>
      <c r="E15" s="36">
        <v>2</v>
      </c>
      <c r="F15" s="36" t="s">
        <v>62</v>
      </c>
      <c r="G15" s="37">
        <v>4390000</v>
      </c>
      <c r="H15" s="37">
        <f t="shared" si="0"/>
        <v>8780000</v>
      </c>
    </row>
    <row r="16" spans="1:8">
      <c r="A16" s="33">
        <v>13</v>
      </c>
      <c r="B16" s="18" t="s">
        <v>186</v>
      </c>
      <c r="C16" s="18" t="s">
        <v>398</v>
      </c>
      <c r="D16" s="35">
        <v>567202</v>
      </c>
      <c r="E16" s="36">
        <v>2</v>
      </c>
      <c r="F16" s="36" t="s">
        <v>62</v>
      </c>
      <c r="G16" s="37">
        <v>3130000</v>
      </c>
      <c r="H16" s="37">
        <f t="shared" si="0"/>
        <v>6260000</v>
      </c>
    </row>
    <row r="17" spans="1:8">
      <c r="A17" s="33">
        <v>14</v>
      </c>
      <c r="B17" s="18" t="s">
        <v>187</v>
      </c>
      <c r="C17" s="18" t="s">
        <v>398</v>
      </c>
      <c r="D17" s="35">
        <v>554301</v>
      </c>
      <c r="E17" s="36">
        <v>1</v>
      </c>
      <c r="F17" s="36" t="s">
        <v>62</v>
      </c>
      <c r="G17" s="37">
        <v>5410000</v>
      </c>
      <c r="H17" s="37">
        <f t="shared" si="0"/>
        <v>5410000</v>
      </c>
    </row>
    <row r="18" spans="1:8">
      <c r="A18" s="33">
        <v>16</v>
      </c>
      <c r="B18" s="18" t="s">
        <v>188</v>
      </c>
      <c r="C18" s="18" t="s">
        <v>398</v>
      </c>
      <c r="D18" s="35">
        <v>548591</v>
      </c>
      <c r="E18" s="36">
        <v>1</v>
      </c>
      <c r="F18" s="36" t="s">
        <v>62</v>
      </c>
      <c r="G18" s="37">
        <v>19610000</v>
      </c>
      <c r="H18" s="37">
        <f t="shared" si="0"/>
        <v>19610000</v>
      </c>
    </row>
    <row r="19" spans="1:8" ht="30">
      <c r="A19" s="33">
        <v>18</v>
      </c>
      <c r="B19" s="18" t="s">
        <v>189</v>
      </c>
      <c r="C19" s="18" t="s">
        <v>416</v>
      </c>
      <c r="D19" s="35">
        <v>91030</v>
      </c>
      <c r="E19" s="36">
        <v>1</v>
      </c>
      <c r="F19" s="36" t="s">
        <v>62</v>
      </c>
      <c r="G19" s="37">
        <v>62800000</v>
      </c>
      <c r="H19" s="37">
        <f t="shared" si="0"/>
        <v>62800000</v>
      </c>
    </row>
    <row r="20" spans="1:8" ht="30">
      <c r="A20" s="33">
        <v>19</v>
      </c>
      <c r="B20" s="18" t="s">
        <v>190</v>
      </c>
      <c r="C20" s="18" t="s">
        <v>416</v>
      </c>
      <c r="D20" s="35">
        <v>102725</v>
      </c>
      <c r="E20" s="36">
        <v>1</v>
      </c>
      <c r="F20" s="36" t="s">
        <v>62</v>
      </c>
      <c r="G20" s="37">
        <v>1500000</v>
      </c>
      <c r="H20" s="37">
        <f t="shared" si="0"/>
        <v>1500000</v>
      </c>
    </row>
    <row r="21" spans="1:8" ht="60">
      <c r="A21" s="33">
        <v>20</v>
      </c>
      <c r="B21" s="18" t="s">
        <v>174</v>
      </c>
      <c r="C21" s="18" t="s">
        <v>173</v>
      </c>
      <c r="D21" s="35">
        <v>8066478</v>
      </c>
      <c r="E21" s="36">
        <v>1</v>
      </c>
      <c r="F21" s="36" t="s">
        <v>62</v>
      </c>
      <c r="G21" s="37">
        <v>85930000</v>
      </c>
      <c r="H21" s="37">
        <f t="shared" si="0"/>
        <v>85930000</v>
      </c>
    </row>
    <row r="22" spans="1:8">
      <c r="A22" s="33">
        <v>21</v>
      </c>
      <c r="B22" s="18" t="s">
        <v>191</v>
      </c>
      <c r="C22" s="18" t="s">
        <v>398</v>
      </c>
      <c r="D22" s="35">
        <v>544304</v>
      </c>
      <c r="E22" s="36">
        <v>2</v>
      </c>
      <c r="F22" s="36" t="s">
        <v>62</v>
      </c>
      <c r="G22" s="37">
        <v>24000000</v>
      </c>
      <c r="H22" s="37">
        <f t="shared" si="0"/>
        <v>48000000</v>
      </c>
    </row>
    <row r="23" spans="1:8">
      <c r="A23" s="33"/>
      <c r="B23" s="34" t="s">
        <v>400</v>
      </c>
      <c r="C23" s="18"/>
      <c r="D23" s="35"/>
      <c r="E23" s="36"/>
      <c r="F23" s="36"/>
      <c r="G23" s="37"/>
      <c r="H23" s="37"/>
    </row>
    <row r="24" spans="1:8" ht="30">
      <c r="A24" s="33">
        <v>22</v>
      </c>
      <c r="B24" s="18" t="s">
        <v>401</v>
      </c>
      <c r="C24" s="35" t="s">
        <v>119</v>
      </c>
      <c r="D24" s="35"/>
      <c r="E24" s="36">
        <v>5</v>
      </c>
      <c r="F24" s="36" t="s">
        <v>62</v>
      </c>
      <c r="G24" s="37">
        <v>15000000</v>
      </c>
      <c r="H24" s="37">
        <f t="shared" ref="H24:H33" si="1">G24*E24</f>
        <v>75000000</v>
      </c>
    </row>
    <row r="25" spans="1:8">
      <c r="A25" s="33">
        <v>23</v>
      </c>
      <c r="B25" s="18" t="s">
        <v>263</v>
      </c>
      <c r="C25" s="35" t="s">
        <v>368</v>
      </c>
      <c r="D25" s="35"/>
      <c r="E25" s="36">
        <v>1</v>
      </c>
      <c r="F25" s="36" t="s">
        <v>62</v>
      </c>
      <c r="G25" s="37">
        <v>3900000</v>
      </c>
      <c r="H25" s="37">
        <f t="shared" si="1"/>
        <v>3900000</v>
      </c>
    </row>
    <row r="26" spans="1:8">
      <c r="A26" s="33">
        <v>24</v>
      </c>
      <c r="B26" s="18" t="s">
        <v>264</v>
      </c>
      <c r="C26" s="35" t="s">
        <v>368</v>
      </c>
      <c r="D26" s="35"/>
      <c r="E26" s="36">
        <v>1</v>
      </c>
      <c r="F26" s="36" t="s">
        <v>62</v>
      </c>
      <c r="G26" s="37">
        <v>500000</v>
      </c>
      <c r="H26" s="37">
        <f t="shared" si="1"/>
        <v>500000</v>
      </c>
    </row>
    <row r="27" spans="1:8">
      <c r="A27" s="33">
        <v>25</v>
      </c>
      <c r="B27" s="18" t="s">
        <v>265</v>
      </c>
      <c r="C27" s="35" t="s">
        <v>368</v>
      </c>
      <c r="D27" s="35"/>
      <c r="E27" s="36">
        <v>10</v>
      </c>
      <c r="F27" s="36" t="s">
        <v>62</v>
      </c>
      <c r="G27" s="37">
        <v>3400000</v>
      </c>
      <c r="H27" s="37">
        <f t="shared" si="1"/>
        <v>34000000</v>
      </c>
    </row>
    <row r="28" spans="1:8">
      <c r="A28" s="33">
        <v>26</v>
      </c>
      <c r="B28" s="18" t="s">
        <v>266</v>
      </c>
      <c r="C28" s="35" t="s">
        <v>368</v>
      </c>
      <c r="D28" s="35"/>
      <c r="E28" s="36">
        <v>20</v>
      </c>
      <c r="F28" s="36" t="s">
        <v>62</v>
      </c>
      <c r="G28" s="37">
        <v>400000</v>
      </c>
      <c r="H28" s="37">
        <f t="shared" si="1"/>
        <v>8000000</v>
      </c>
    </row>
    <row r="29" spans="1:8">
      <c r="A29" s="33">
        <v>27</v>
      </c>
      <c r="B29" s="18" t="s">
        <v>267</v>
      </c>
      <c r="C29" s="35" t="s">
        <v>368</v>
      </c>
      <c r="D29" s="35"/>
      <c r="E29" s="36">
        <v>1</v>
      </c>
      <c r="F29" s="36" t="s">
        <v>62</v>
      </c>
      <c r="G29" s="37">
        <v>4000000</v>
      </c>
      <c r="H29" s="37">
        <f t="shared" si="1"/>
        <v>4000000</v>
      </c>
    </row>
    <row r="30" spans="1:8">
      <c r="A30" s="33">
        <v>28</v>
      </c>
      <c r="B30" s="18" t="s">
        <v>268</v>
      </c>
      <c r="C30" s="35" t="s">
        <v>368</v>
      </c>
      <c r="D30" s="35"/>
      <c r="E30" s="36">
        <v>1</v>
      </c>
      <c r="F30" s="36" t="s">
        <v>62</v>
      </c>
      <c r="G30" s="37">
        <v>35000000</v>
      </c>
      <c r="H30" s="37">
        <f t="shared" si="1"/>
        <v>35000000</v>
      </c>
    </row>
    <row r="31" spans="1:8">
      <c r="A31" s="33">
        <v>29</v>
      </c>
      <c r="B31" s="18" t="s">
        <v>269</v>
      </c>
      <c r="C31" s="35" t="s">
        <v>368</v>
      </c>
      <c r="D31" s="35"/>
      <c r="E31" s="36">
        <v>1</v>
      </c>
      <c r="F31" s="36" t="s">
        <v>62</v>
      </c>
      <c r="G31" s="37">
        <v>2600000</v>
      </c>
      <c r="H31" s="37">
        <f t="shared" si="1"/>
        <v>2600000</v>
      </c>
    </row>
    <row r="32" spans="1:8">
      <c r="A32" s="33">
        <v>30</v>
      </c>
      <c r="B32" s="18" t="s">
        <v>270</v>
      </c>
      <c r="C32" s="35" t="s">
        <v>368</v>
      </c>
      <c r="D32" s="35"/>
      <c r="E32" s="36">
        <v>2</v>
      </c>
      <c r="F32" s="36" t="s">
        <v>62</v>
      </c>
      <c r="G32" s="37">
        <v>5200000</v>
      </c>
      <c r="H32" s="37">
        <f t="shared" si="1"/>
        <v>10400000</v>
      </c>
    </row>
    <row r="33" spans="1:8">
      <c r="A33" s="33">
        <v>32</v>
      </c>
      <c r="B33" s="18" t="s">
        <v>374</v>
      </c>
      <c r="C33" s="35" t="s">
        <v>368</v>
      </c>
      <c r="D33" s="35"/>
      <c r="E33" s="36">
        <v>2</v>
      </c>
      <c r="F33" s="36" t="s">
        <v>62</v>
      </c>
      <c r="G33" s="37">
        <v>20000000</v>
      </c>
      <c r="H33" s="37">
        <f t="shared" si="1"/>
        <v>40000000</v>
      </c>
    </row>
    <row r="34" spans="1:8">
      <c r="A34" s="33"/>
      <c r="B34" s="41" t="s">
        <v>371</v>
      </c>
      <c r="C34" s="18"/>
      <c r="D34" s="35"/>
      <c r="E34" s="36"/>
      <c r="F34" s="36"/>
      <c r="G34" s="37"/>
      <c r="H34" s="42">
        <f>SUM(H4:H32)</f>
        <v>4376140000</v>
      </c>
    </row>
    <row r="35" spans="1:8">
      <c r="A35" s="33"/>
      <c r="B35" s="41" t="s">
        <v>411</v>
      </c>
      <c r="C35" s="18"/>
      <c r="D35" s="35"/>
      <c r="E35" s="36"/>
      <c r="F35" s="36"/>
      <c r="G35" s="37"/>
      <c r="H35" s="42"/>
    </row>
    <row r="36" spans="1:8">
      <c r="A36" s="33"/>
      <c r="B36" s="41" t="s">
        <v>412</v>
      </c>
      <c r="C36" s="18"/>
      <c r="D36" s="35"/>
      <c r="E36" s="36"/>
      <c r="F36" s="36"/>
      <c r="G36" s="37"/>
      <c r="H36" s="42">
        <f>(H34-H21-H22-H24-H25-H26-H27-H28-H29-H30-H31-H32-H33)*0.05</f>
        <v>201440500</v>
      </c>
    </row>
    <row r="37" spans="1:8">
      <c r="A37" s="33"/>
      <c r="B37" s="41" t="s">
        <v>413</v>
      </c>
      <c r="C37" s="18"/>
      <c r="D37" s="35"/>
      <c r="E37" s="36"/>
      <c r="F37" s="36"/>
      <c r="G37" s="37"/>
      <c r="H37" s="42">
        <f>(H24+H25+H26+H27+H28+H29+H30+H31+H32+H33)*0.1</f>
        <v>21340000</v>
      </c>
    </row>
    <row r="38" spans="1:8">
      <c r="A38" s="33"/>
      <c r="B38" s="41" t="s">
        <v>321</v>
      </c>
      <c r="C38" s="18"/>
      <c r="D38" s="35"/>
      <c r="E38" s="36"/>
      <c r="F38" s="36"/>
      <c r="G38" s="37"/>
      <c r="H38" s="42">
        <f>H34+H36+H37</f>
        <v>4598920500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
  <sheetViews>
    <sheetView workbookViewId="0">
      <selection activeCell="J24" sqref="J24"/>
    </sheetView>
  </sheetViews>
  <sheetFormatPr defaultRowHeight="15"/>
  <cols>
    <col min="1" max="1" width="6" style="55" bestFit="1" customWidth="1"/>
    <col min="2" max="2" width="49.5703125" style="55" customWidth="1"/>
    <col min="3" max="3" width="9.7109375" style="55" customWidth="1"/>
    <col min="4" max="4" width="12.42578125" style="55" customWidth="1"/>
    <col min="5" max="5" width="6.42578125" style="55" customWidth="1"/>
    <col min="6" max="6" width="8.42578125" style="55" customWidth="1"/>
    <col min="7" max="7" width="18.28515625" style="55" bestFit="1" customWidth="1"/>
    <col min="8" max="8" width="18.85546875" style="86" customWidth="1"/>
    <col min="9" max="16384" width="9.140625" style="55"/>
  </cols>
  <sheetData>
    <row r="1" spans="1:8" s="54" customFormat="1" ht="27.75">
      <c r="B1" s="79" t="s">
        <v>314</v>
      </c>
    </row>
    <row r="2" spans="1:8" s="54" customFormat="1" ht="22.5">
      <c r="G2" s="137" t="s">
        <v>360</v>
      </c>
      <c r="H2" s="137"/>
    </row>
    <row r="3" spans="1:8" ht="82.5" customHeight="1">
      <c r="A3" s="28" t="s">
        <v>288</v>
      </c>
      <c r="B3" s="29" t="s">
        <v>289</v>
      </c>
      <c r="C3" s="30" t="s">
        <v>290</v>
      </c>
      <c r="D3" s="30" t="s">
        <v>292</v>
      </c>
      <c r="E3" s="31" t="s">
        <v>277</v>
      </c>
      <c r="F3" s="31" t="s">
        <v>291</v>
      </c>
      <c r="G3" s="32" t="s">
        <v>364</v>
      </c>
      <c r="H3" s="32" t="s">
        <v>363</v>
      </c>
    </row>
    <row r="4" spans="1:8" ht="39.75" customHeight="1">
      <c r="A4" s="80">
        <v>1</v>
      </c>
      <c r="B4" s="67" t="s">
        <v>313</v>
      </c>
      <c r="C4" s="62"/>
      <c r="D4" s="62"/>
      <c r="E4" s="64"/>
      <c r="F4" s="64"/>
      <c r="G4" s="65">
        <v>0</v>
      </c>
      <c r="H4" s="81">
        <f>G4*E4</f>
        <v>0</v>
      </c>
    </row>
    <row r="5" spans="1:8" ht="270">
      <c r="A5" s="61"/>
      <c r="B5" s="82" t="s">
        <v>373</v>
      </c>
      <c r="C5" s="19" t="s">
        <v>398</v>
      </c>
      <c r="D5" s="83">
        <v>8064835</v>
      </c>
      <c r="E5" s="64">
        <v>1</v>
      </c>
      <c r="F5" s="64" t="s">
        <v>319</v>
      </c>
      <c r="G5" s="84">
        <v>3207110000</v>
      </c>
      <c r="H5" s="81">
        <f>G5*E5</f>
        <v>3207110000</v>
      </c>
    </row>
    <row r="6" spans="1:8">
      <c r="A6" s="61"/>
      <c r="B6" s="34" t="s">
        <v>400</v>
      </c>
      <c r="C6" s="19"/>
      <c r="D6" s="83"/>
      <c r="E6" s="64"/>
      <c r="F6" s="64"/>
      <c r="G6" s="84">
        <v>0</v>
      </c>
      <c r="H6" s="81"/>
    </row>
    <row r="7" spans="1:8">
      <c r="A7" s="36">
        <v>2</v>
      </c>
      <c r="B7" s="18" t="s">
        <v>262</v>
      </c>
      <c r="C7" s="18"/>
      <c r="D7" s="35" t="s">
        <v>368</v>
      </c>
      <c r="E7" s="36">
        <v>3</v>
      </c>
      <c r="F7" s="36" t="s">
        <v>62</v>
      </c>
      <c r="G7" s="37">
        <v>15000000</v>
      </c>
      <c r="H7" s="37">
        <f t="shared" ref="H7:H8" si="0">G7*E7</f>
        <v>45000000</v>
      </c>
    </row>
    <row r="8" spans="1:8">
      <c r="A8" s="36">
        <v>3</v>
      </c>
      <c r="B8" s="18" t="s">
        <v>367</v>
      </c>
      <c r="C8" s="18"/>
      <c r="D8" s="35" t="s">
        <v>368</v>
      </c>
      <c r="E8" s="36">
        <v>1</v>
      </c>
      <c r="F8" s="36" t="s">
        <v>62</v>
      </c>
      <c r="G8" s="37">
        <v>46000000</v>
      </c>
      <c r="H8" s="37">
        <f t="shared" si="0"/>
        <v>46000000</v>
      </c>
    </row>
    <row r="9" spans="1:8" s="74" customFormat="1" ht="14.25">
      <c r="A9" s="41"/>
      <c r="B9" s="41" t="s">
        <v>372</v>
      </c>
      <c r="C9" s="41"/>
      <c r="D9" s="41"/>
      <c r="E9" s="41"/>
      <c r="F9" s="41"/>
      <c r="G9" s="41"/>
      <c r="H9" s="73">
        <f>SUM(H4:H5)</f>
        <v>3207110000</v>
      </c>
    </row>
    <row r="10" spans="1:8">
      <c r="A10" s="41"/>
      <c r="B10" s="41" t="s">
        <v>320</v>
      </c>
      <c r="C10" s="41"/>
      <c r="D10" s="41"/>
      <c r="E10" s="41"/>
      <c r="F10" s="41"/>
      <c r="G10" s="41"/>
      <c r="H10" s="73">
        <f>(H9-H7-H8)*0.05</f>
        <v>155805500</v>
      </c>
    </row>
    <row r="11" spans="1:8">
      <c r="A11" s="85"/>
      <c r="B11" s="41" t="s">
        <v>414</v>
      </c>
      <c r="C11" s="85"/>
      <c r="D11" s="85"/>
      <c r="E11" s="85"/>
      <c r="F11" s="85"/>
      <c r="G11" s="85"/>
      <c r="H11" s="73">
        <f>(H7+H8)*0.1</f>
        <v>9100000</v>
      </c>
    </row>
    <row r="12" spans="1:8">
      <c r="A12" s="85"/>
      <c r="B12" s="41" t="s">
        <v>321</v>
      </c>
      <c r="C12" s="85"/>
      <c r="D12" s="85"/>
      <c r="E12" s="85"/>
      <c r="F12" s="85"/>
      <c r="G12" s="85"/>
      <c r="H12" s="73">
        <f>H9+H10+H11</f>
        <v>3372015500</v>
      </c>
    </row>
  </sheetData>
  <mergeCells count="1">
    <mergeCell ref="G2:H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5"/>
  <sheetViews>
    <sheetView workbookViewId="0">
      <selection activeCell="H85" sqref="H85"/>
    </sheetView>
  </sheetViews>
  <sheetFormatPr defaultColWidth="9.140625" defaultRowHeight="15"/>
  <cols>
    <col min="1" max="1" width="6.140625" style="52" customWidth="1"/>
    <col min="2" max="2" width="39" style="50" customWidth="1"/>
    <col min="3" max="3" width="8.42578125" style="51" customWidth="1"/>
    <col min="4" max="4" width="8.7109375" style="51" customWidth="1"/>
    <col min="5" max="5" width="6.42578125" style="52" customWidth="1"/>
    <col min="6" max="6" width="8.42578125" style="52" customWidth="1"/>
    <col min="7" max="7" width="17" style="53" bestFit="1" customWidth="1"/>
    <col min="8" max="8" width="18.140625" style="53" customWidth="1"/>
    <col min="9" max="16384" width="9.140625" style="48"/>
  </cols>
  <sheetData>
    <row r="1" spans="1:8" ht="18.75">
      <c r="B1" s="49" t="s">
        <v>365</v>
      </c>
    </row>
    <row r="2" spans="1:8">
      <c r="G2" s="27" t="s">
        <v>360</v>
      </c>
    </row>
    <row r="3" spans="1:8" ht="60">
      <c r="A3" s="28" t="s">
        <v>288</v>
      </c>
      <c r="B3" s="29" t="s">
        <v>289</v>
      </c>
      <c r="C3" s="30" t="s">
        <v>290</v>
      </c>
      <c r="D3" s="30" t="s">
        <v>292</v>
      </c>
      <c r="E3" s="31" t="s">
        <v>277</v>
      </c>
      <c r="F3" s="31" t="s">
        <v>291</v>
      </c>
      <c r="G3" s="32" t="s">
        <v>364</v>
      </c>
      <c r="H3" s="32" t="s">
        <v>363</v>
      </c>
    </row>
    <row r="4" spans="1:8">
      <c r="A4" s="36">
        <v>1</v>
      </c>
      <c r="B4" s="18" t="s">
        <v>192</v>
      </c>
      <c r="C4" s="35" t="s">
        <v>398</v>
      </c>
      <c r="D4" s="35">
        <v>195780</v>
      </c>
      <c r="E4" s="36">
        <v>1</v>
      </c>
      <c r="F4" s="36" t="s">
        <v>65</v>
      </c>
      <c r="G4" s="37">
        <v>151580000</v>
      </c>
      <c r="H4" s="37">
        <f t="shared" ref="H4:H13" si="0">G4*E4</f>
        <v>151580000</v>
      </c>
    </row>
    <row r="5" spans="1:8">
      <c r="A5" s="36">
        <v>2</v>
      </c>
      <c r="B5" s="18" t="s">
        <v>193</v>
      </c>
      <c r="C5" s="35" t="s">
        <v>398</v>
      </c>
      <c r="D5" s="35">
        <v>195781</v>
      </c>
      <c r="E5" s="36">
        <v>1</v>
      </c>
      <c r="F5" s="36" t="s">
        <v>65</v>
      </c>
      <c r="G5" s="37">
        <v>251440000</v>
      </c>
      <c r="H5" s="37">
        <f t="shared" si="0"/>
        <v>251440000</v>
      </c>
    </row>
    <row r="6" spans="1:8">
      <c r="A6" s="36">
        <v>3</v>
      </c>
      <c r="B6" s="18" t="s">
        <v>194</v>
      </c>
      <c r="C6" s="35" t="s">
        <v>398</v>
      </c>
      <c r="D6" s="35">
        <v>195782</v>
      </c>
      <c r="E6" s="36">
        <v>1</v>
      </c>
      <c r="F6" s="36" t="s">
        <v>65</v>
      </c>
      <c r="G6" s="37">
        <v>317600000</v>
      </c>
      <c r="H6" s="37">
        <f t="shared" si="0"/>
        <v>317600000</v>
      </c>
    </row>
    <row r="7" spans="1:8">
      <c r="A7" s="36">
        <v>4</v>
      </c>
      <c r="B7" s="18" t="s">
        <v>195</v>
      </c>
      <c r="C7" s="35" t="s">
        <v>398</v>
      </c>
      <c r="D7" s="35">
        <v>567203</v>
      </c>
      <c r="E7" s="36">
        <v>1</v>
      </c>
      <c r="F7" s="36" t="s">
        <v>65</v>
      </c>
      <c r="G7" s="37">
        <v>306780000</v>
      </c>
      <c r="H7" s="37">
        <f t="shared" si="0"/>
        <v>306780000</v>
      </c>
    </row>
    <row r="8" spans="1:8">
      <c r="A8" s="36">
        <v>5</v>
      </c>
      <c r="B8" s="18" t="s">
        <v>196</v>
      </c>
      <c r="C8" s="35" t="s">
        <v>398</v>
      </c>
      <c r="D8" s="35">
        <v>8034567</v>
      </c>
      <c r="E8" s="36">
        <v>1</v>
      </c>
      <c r="F8" s="36" t="s">
        <v>65</v>
      </c>
      <c r="G8" s="37">
        <v>258660000</v>
      </c>
      <c r="H8" s="37">
        <f t="shared" si="0"/>
        <v>258660000</v>
      </c>
    </row>
    <row r="9" spans="1:8">
      <c r="A9" s="36">
        <v>6</v>
      </c>
      <c r="B9" s="18" t="s">
        <v>197</v>
      </c>
      <c r="C9" s="35" t="s">
        <v>398</v>
      </c>
      <c r="D9" s="35">
        <v>535248</v>
      </c>
      <c r="E9" s="36">
        <v>1</v>
      </c>
      <c r="F9" s="36" t="s">
        <v>65</v>
      </c>
      <c r="G9" s="37">
        <v>354900000</v>
      </c>
      <c r="H9" s="37">
        <f t="shared" si="0"/>
        <v>354900000</v>
      </c>
    </row>
    <row r="10" spans="1:8">
      <c r="A10" s="36">
        <v>7</v>
      </c>
      <c r="B10" s="18" t="s">
        <v>198</v>
      </c>
      <c r="C10" s="35" t="s">
        <v>398</v>
      </c>
      <c r="D10" s="35">
        <v>540719</v>
      </c>
      <c r="E10" s="36">
        <v>1</v>
      </c>
      <c r="F10" s="36" t="s">
        <v>65</v>
      </c>
      <c r="G10" s="37">
        <v>279710000</v>
      </c>
      <c r="H10" s="37">
        <f t="shared" si="0"/>
        <v>279710000</v>
      </c>
    </row>
    <row r="11" spans="1:8">
      <c r="A11" s="36">
        <v>8</v>
      </c>
      <c r="B11" s="18" t="s">
        <v>199</v>
      </c>
      <c r="C11" s="35" t="s">
        <v>398</v>
      </c>
      <c r="D11" s="35">
        <v>541113</v>
      </c>
      <c r="E11" s="36">
        <v>1</v>
      </c>
      <c r="F11" s="36" t="s">
        <v>65</v>
      </c>
      <c r="G11" s="37">
        <v>499260000</v>
      </c>
      <c r="H11" s="37">
        <f t="shared" si="0"/>
        <v>499260000</v>
      </c>
    </row>
    <row r="12" spans="1:8">
      <c r="A12" s="36">
        <v>9</v>
      </c>
      <c r="B12" s="18" t="s">
        <v>200</v>
      </c>
      <c r="C12" s="35" t="s">
        <v>398</v>
      </c>
      <c r="D12" s="35">
        <v>195786</v>
      </c>
      <c r="E12" s="36">
        <v>1</v>
      </c>
      <c r="F12" s="36" t="s">
        <v>65</v>
      </c>
      <c r="G12" s="37">
        <v>243620000</v>
      </c>
      <c r="H12" s="37">
        <f t="shared" si="0"/>
        <v>243620000</v>
      </c>
    </row>
    <row r="13" spans="1:8">
      <c r="A13" s="36">
        <v>10</v>
      </c>
      <c r="B13" s="18" t="s">
        <v>214</v>
      </c>
      <c r="C13" s="35" t="s">
        <v>398</v>
      </c>
      <c r="D13" s="128">
        <v>8039313</v>
      </c>
      <c r="E13" s="36">
        <v>1</v>
      </c>
      <c r="F13" s="36" t="s">
        <v>303</v>
      </c>
      <c r="G13" s="37">
        <v>3185670000</v>
      </c>
      <c r="H13" s="37">
        <f t="shared" si="0"/>
        <v>3185670000</v>
      </c>
    </row>
    <row r="14" spans="1:8" s="89" customFormat="1" ht="30">
      <c r="A14" s="36">
        <v>10.1</v>
      </c>
      <c r="B14" s="18" t="s">
        <v>305</v>
      </c>
      <c r="C14" s="35" t="s">
        <v>398</v>
      </c>
      <c r="D14" s="35"/>
      <c r="E14" s="36">
        <v>1</v>
      </c>
      <c r="F14" s="36" t="s">
        <v>303</v>
      </c>
      <c r="G14" s="87">
        <v>0</v>
      </c>
      <c r="H14" s="88"/>
    </row>
    <row r="15" spans="1:8" s="89" customFormat="1" ht="30">
      <c r="A15" s="36">
        <v>10.199999999999999</v>
      </c>
      <c r="B15" s="18" t="s">
        <v>307</v>
      </c>
      <c r="C15" s="35" t="s">
        <v>398</v>
      </c>
      <c r="D15" s="35"/>
      <c r="E15" s="36">
        <v>1</v>
      </c>
      <c r="F15" s="36" t="s">
        <v>303</v>
      </c>
      <c r="G15" s="87">
        <v>0</v>
      </c>
      <c r="H15" s="88"/>
    </row>
    <row r="16" spans="1:8" s="89" customFormat="1" ht="30">
      <c r="A16" s="36">
        <v>10.3</v>
      </c>
      <c r="B16" s="18" t="s">
        <v>308</v>
      </c>
      <c r="C16" s="35" t="s">
        <v>398</v>
      </c>
      <c r="D16" s="35"/>
      <c r="E16" s="36">
        <v>1</v>
      </c>
      <c r="F16" s="36" t="s">
        <v>303</v>
      </c>
      <c r="G16" s="87">
        <v>0</v>
      </c>
      <c r="H16" s="88"/>
    </row>
    <row r="17" spans="1:8">
      <c r="A17" s="36">
        <v>10.4</v>
      </c>
      <c r="B17" s="18" t="s">
        <v>311</v>
      </c>
      <c r="C17" s="35" t="s">
        <v>398</v>
      </c>
      <c r="D17" s="35"/>
      <c r="E17" s="36">
        <v>1</v>
      </c>
      <c r="F17" s="36" t="s">
        <v>303</v>
      </c>
      <c r="G17" s="37">
        <v>0</v>
      </c>
      <c r="H17" s="37"/>
    </row>
    <row r="18" spans="1:8">
      <c r="A18" s="36">
        <v>10.5</v>
      </c>
      <c r="B18" s="18" t="s">
        <v>306</v>
      </c>
      <c r="C18" s="35" t="s">
        <v>398</v>
      </c>
      <c r="D18" s="35"/>
      <c r="E18" s="36">
        <v>1</v>
      </c>
      <c r="F18" s="36" t="s">
        <v>303</v>
      </c>
      <c r="G18" s="37">
        <v>0</v>
      </c>
      <c r="H18" s="37"/>
    </row>
    <row r="19" spans="1:8">
      <c r="A19" s="36">
        <v>10.6</v>
      </c>
      <c r="B19" s="18" t="s">
        <v>312</v>
      </c>
      <c r="C19" s="35" t="s">
        <v>398</v>
      </c>
      <c r="D19" s="35"/>
      <c r="E19" s="36">
        <v>1</v>
      </c>
      <c r="F19" s="36" t="s">
        <v>303</v>
      </c>
      <c r="G19" s="37">
        <v>0</v>
      </c>
      <c r="H19" s="37"/>
    </row>
    <row r="20" spans="1:8" ht="30">
      <c r="A20" s="36">
        <v>10.7</v>
      </c>
      <c r="B20" s="18" t="s">
        <v>215</v>
      </c>
      <c r="C20" s="35" t="s">
        <v>398</v>
      </c>
      <c r="D20" s="35"/>
      <c r="E20" s="36">
        <v>1</v>
      </c>
      <c r="F20" s="36" t="s">
        <v>303</v>
      </c>
      <c r="G20" s="37">
        <v>0</v>
      </c>
      <c r="H20" s="37"/>
    </row>
    <row r="21" spans="1:8">
      <c r="A21" s="36">
        <v>10.8</v>
      </c>
      <c r="B21" s="18" t="s">
        <v>310</v>
      </c>
      <c r="C21" s="35" t="s">
        <v>398</v>
      </c>
      <c r="D21" s="35"/>
      <c r="E21" s="36">
        <v>1</v>
      </c>
      <c r="F21" s="36" t="s">
        <v>303</v>
      </c>
      <c r="G21" s="37">
        <v>0</v>
      </c>
      <c r="H21" s="37"/>
    </row>
    <row r="22" spans="1:8">
      <c r="A22" s="36">
        <v>10.9</v>
      </c>
      <c r="B22" s="18" t="s">
        <v>309</v>
      </c>
      <c r="C22" s="35" t="s">
        <v>398</v>
      </c>
      <c r="D22" s="35"/>
      <c r="E22" s="36">
        <v>1</v>
      </c>
      <c r="F22" s="36" t="s">
        <v>303</v>
      </c>
      <c r="G22" s="37">
        <v>0</v>
      </c>
      <c r="H22" s="37"/>
    </row>
    <row r="23" spans="1:8">
      <c r="A23" s="36">
        <v>11</v>
      </c>
      <c r="B23" s="18" t="s">
        <v>216</v>
      </c>
      <c r="C23" s="35" t="s">
        <v>398</v>
      </c>
      <c r="D23" s="35"/>
      <c r="E23" s="36">
        <v>1</v>
      </c>
      <c r="F23" s="36" t="s">
        <v>65</v>
      </c>
      <c r="G23" s="37">
        <v>0</v>
      </c>
      <c r="H23" s="37"/>
    </row>
    <row r="24" spans="1:8">
      <c r="A24" s="36">
        <v>11.1</v>
      </c>
      <c r="B24" s="18" t="s">
        <v>217</v>
      </c>
      <c r="C24" s="35" t="s">
        <v>398</v>
      </c>
      <c r="D24" s="35">
        <v>195787</v>
      </c>
      <c r="E24" s="36">
        <v>1</v>
      </c>
      <c r="F24" s="36" t="s">
        <v>62</v>
      </c>
      <c r="G24" s="37">
        <v>408430000</v>
      </c>
      <c r="H24" s="37">
        <f t="shared" ref="H24:H80" si="1">G24*E24</f>
        <v>408430000</v>
      </c>
    </row>
    <row r="25" spans="1:8">
      <c r="A25" s="36">
        <v>11.2</v>
      </c>
      <c r="B25" s="18" t="s">
        <v>219</v>
      </c>
      <c r="C25" s="35" t="s">
        <v>398</v>
      </c>
      <c r="D25" s="35">
        <v>152962</v>
      </c>
      <c r="E25" s="36">
        <v>1</v>
      </c>
      <c r="F25" s="36" t="s">
        <v>62</v>
      </c>
      <c r="G25" s="37">
        <v>121030000</v>
      </c>
      <c r="H25" s="37">
        <f t="shared" si="1"/>
        <v>121030000</v>
      </c>
    </row>
    <row r="26" spans="1:8" ht="30">
      <c r="A26" s="36">
        <v>11.3</v>
      </c>
      <c r="B26" s="18" t="s">
        <v>218</v>
      </c>
      <c r="C26" s="35" t="s">
        <v>398</v>
      </c>
      <c r="D26" s="35">
        <v>159386</v>
      </c>
      <c r="E26" s="36">
        <v>2</v>
      </c>
      <c r="F26" s="36" t="s">
        <v>62</v>
      </c>
      <c r="G26" s="37">
        <v>7220000</v>
      </c>
      <c r="H26" s="37">
        <f t="shared" si="1"/>
        <v>14440000</v>
      </c>
    </row>
    <row r="27" spans="1:8">
      <c r="A27" s="36">
        <v>11.4</v>
      </c>
      <c r="B27" s="18" t="s">
        <v>302</v>
      </c>
      <c r="C27" s="35"/>
      <c r="D27" s="35">
        <v>192215</v>
      </c>
      <c r="E27" s="36">
        <v>1</v>
      </c>
      <c r="F27" s="36" t="s">
        <v>62</v>
      </c>
      <c r="G27" s="37">
        <v>4600000</v>
      </c>
      <c r="H27" s="37">
        <f t="shared" si="1"/>
        <v>4600000</v>
      </c>
    </row>
    <row r="28" spans="1:8">
      <c r="A28" s="36">
        <v>11.5</v>
      </c>
      <c r="B28" s="18" t="s">
        <v>220</v>
      </c>
      <c r="C28" s="35" t="s">
        <v>398</v>
      </c>
      <c r="D28" s="35">
        <v>162386</v>
      </c>
      <c r="E28" s="36">
        <v>1</v>
      </c>
      <c r="F28" s="36" t="s">
        <v>62</v>
      </c>
      <c r="G28" s="37">
        <v>14620000</v>
      </c>
      <c r="H28" s="37">
        <f t="shared" si="1"/>
        <v>14620000</v>
      </c>
    </row>
    <row r="29" spans="1:8">
      <c r="A29" s="36">
        <v>12</v>
      </c>
      <c r="B29" s="18" t="s">
        <v>201</v>
      </c>
      <c r="C29" s="35" t="s">
        <v>398</v>
      </c>
      <c r="D29" s="35">
        <v>8033248</v>
      </c>
      <c r="E29" s="36">
        <v>11</v>
      </c>
      <c r="F29" s="36" t="s">
        <v>62</v>
      </c>
      <c r="G29" s="37">
        <v>30380000</v>
      </c>
      <c r="H29" s="37">
        <f t="shared" si="1"/>
        <v>334180000</v>
      </c>
    </row>
    <row r="30" spans="1:8">
      <c r="A30" s="36">
        <v>13</v>
      </c>
      <c r="B30" s="18" t="s">
        <v>202</v>
      </c>
      <c r="C30" s="35" t="s">
        <v>398</v>
      </c>
      <c r="D30" s="35">
        <v>195764</v>
      </c>
      <c r="E30" s="36">
        <v>10</v>
      </c>
      <c r="F30" s="36" t="s">
        <v>62</v>
      </c>
      <c r="G30" s="37">
        <v>36870000</v>
      </c>
      <c r="H30" s="37">
        <f t="shared" si="1"/>
        <v>368700000</v>
      </c>
    </row>
    <row r="31" spans="1:8" ht="45">
      <c r="A31" s="36">
        <v>14</v>
      </c>
      <c r="B31" s="18" t="s">
        <v>203</v>
      </c>
      <c r="C31" s="35" t="s">
        <v>398</v>
      </c>
      <c r="D31" s="35">
        <v>567104</v>
      </c>
      <c r="E31" s="36">
        <v>10</v>
      </c>
      <c r="F31" s="36" t="s">
        <v>62</v>
      </c>
      <c r="G31" s="37">
        <v>199710000</v>
      </c>
      <c r="H31" s="37">
        <f t="shared" si="1"/>
        <v>1997100000</v>
      </c>
    </row>
    <row r="32" spans="1:8">
      <c r="A32" s="36">
        <v>15</v>
      </c>
      <c r="B32" s="18" t="s">
        <v>204</v>
      </c>
      <c r="C32" s="35" t="s">
        <v>398</v>
      </c>
      <c r="D32" s="35">
        <v>539006</v>
      </c>
      <c r="E32" s="36">
        <v>5</v>
      </c>
      <c r="F32" s="36" t="s">
        <v>62</v>
      </c>
      <c r="G32" s="37">
        <v>21110000</v>
      </c>
      <c r="H32" s="37">
        <f t="shared" si="1"/>
        <v>105550000</v>
      </c>
    </row>
    <row r="33" spans="1:8">
      <c r="A33" s="36">
        <v>17</v>
      </c>
      <c r="B33" s="18" t="s">
        <v>205</v>
      </c>
      <c r="C33" s="35" t="s">
        <v>398</v>
      </c>
      <c r="D33" s="35">
        <v>549860</v>
      </c>
      <c r="E33" s="36">
        <v>10</v>
      </c>
      <c r="F33" s="36" t="s">
        <v>62</v>
      </c>
      <c r="G33" s="37">
        <v>720000</v>
      </c>
      <c r="H33" s="37">
        <f t="shared" si="1"/>
        <v>7200000</v>
      </c>
    </row>
    <row r="34" spans="1:8" ht="30">
      <c r="A34" s="36">
        <v>18</v>
      </c>
      <c r="B34" s="18" t="s">
        <v>63</v>
      </c>
      <c r="C34" s="35" t="s">
        <v>398</v>
      </c>
      <c r="D34" s="35">
        <v>34031</v>
      </c>
      <c r="E34" s="36">
        <v>24</v>
      </c>
      <c r="F34" s="36" t="s">
        <v>62</v>
      </c>
      <c r="G34" s="37">
        <v>4390000</v>
      </c>
      <c r="H34" s="37">
        <f t="shared" si="1"/>
        <v>105360000</v>
      </c>
    </row>
    <row r="35" spans="1:8">
      <c r="A35" s="36">
        <v>19</v>
      </c>
      <c r="B35" s="18" t="s">
        <v>206</v>
      </c>
      <c r="C35" s="35" t="s">
        <v>398</v>
      </c>
      <c r="D35" s="35">
        <v>170643</v>
      </c>
      <c r="E35" s="36">
        <v>2</v>
      </c>
      <c r="F35" s="36" t="s">
        <v>62</v>
      </c>
      <c r="G35" s="37">
        <v>24480000</v>
      </c>
      <c r="H35" s="37">
        <f t="shared" si="1"/>
        <v>48960000</v>
      </c>
    </row>
    <row r="36" spans="1:8" ht="30">
      <c r="A36" s="36">
        <v>20</v>
      </c>
      <c r="B36" s="18" t="s">
        <v>304</v>
      </c>
      <c r="C36" s="35" t="s">
        <v>399</v>
      </c>
      <c r="D36" s="35"/>
      <c r="E36" s="36">
        <v>1</v>
      </c>
      <c r="F36" s="36" t="s">
        <v>303</v>
      </c>
      <c r="G36" s="37">
        <v>116580000</v>
      </c>
      <c r="H36" s="37">
        <f t="shared" si="1"/>
        <v>116580000</v>
      </c>
    </row>
    <row r="37" spans="1:8">
      <c r="A37" s="36">
        <v>22</v>
      </c>
      <c r="B37" s="18" t="s">
        <v>207</v>
      </c>
      <c r="C37" s="35" t="s">
        <v>398</v>
      </c>
      <c r="D37" s="35">
        <v>534622</v>
      </c>
      <c r="E37" s="36">
        <v>12</v>
      </c>
      <c r="F37" s="36" t="s">
        <v>62</v>
      </c>
      <c r="G37" s="37">
        <v>1260000</v>
      </c>
      <c r="H37" s="37">
        <f t="shared" si="1"/>
        <v>15120000</v>
      </c>
    </row>
    <row r="38" spans="1:8">
      <c r="A38" s="36">
        <v>23</v>
      </c>
      <c r="B38" s="18" t="s">
        <v>208</v>
      </c>
      <c r="C38" s="35" t="s">
        <v>398</v>
      </c>
      <c r="D38" s="35">
        <v>534619</v>
      </c>
      <c r="E38" s="36">
        <v>1</v>
      </c>
      <c r="F38" s="36" t="s">
        <v>65</v>
      </c>
      <c r="G38" s="37">
        <v>4930000</v>
      </c>
      <c r="H38" s="37">
        <f t="shared" si="1"/>
        <v>4930000</v>
      </c>
    </row>
    <row r="39" spans="1:8">
      <c r="A39" s="36">
        <v>24</v>
      </c>
      <c r="B39" s="18" t="s">
        <v>209</v>
      </c>
      <c r="C39" s="35" t="s">
        <v>398</v>
      </c>
      <c r="D39" s="35">
        <v>167021</v>
      </c>
      <c r="E39" s="36">
        <v>1</v>
      </c>
      <c r="F39" s="36" t="s">
        <v>65</v>
      </c>
      <c r="G39" s="37">
        <v>4330000</v>
      </c>
      <c r="H39" s="37">
        <f t="shared" si="1"/>
        <v>4330000</v>
      </c>
    </row>
    <row r="40" spans="1:8">
      <c r="A40" s="36">
        <v>25</v>
      </c>
      <c r="B40" s="18" t="s">
        <v>210</v>
      </c>
      <c r="C40" s="35" t="s">
        <v>398</v>
      </c>
      <c r="D40" s="35">
        <v>534368</v>
      </c>
      <c r="E40" s="36">
        <v>1</v>
      </c>
      <c r="F40" s="36" t="s">
        <v>65</v>
      </c>
      <c r="G40" s="37">
        <v>8000000</v>
      </c>
      <c r="H40" s="37">
        <f t="shared" si="1"/>
        <v>8000000</v>
      </c>
    </row>
    <row r="41" spans="1:8">
      <c r="A41" s="36">
        <v>26</v>
      </c>
      <c r="B41" s="18" t="s">
        <v>211</v>
      </c>
      <c r="C41" s="35" t="s">
        <v>398</v>
      </c>
      <c r="D41" s="35">
        <v>534620</v>
      </c>
      <c r="E41" s="36">
        <v>1</v>
      </c>
      <c r="F41" s="36" t="s">
        <v>65</v>
      </c>
      <c r="G41" s="37">
        <v>6080000</v>
      </c>
      <c r="H41" s="37">
        <f t="shared" si="1"/>
        <v>6080000</v>
      </c>
    </row>
    <row r="42" spans="1:8">
      <c r="A42" s="36">
        <v>27</v>
      </c>
      <c r="B42" s="18" t="s">
        <v>212</v>
      </c>
      <c r="C42" s="35" t="s">
        <v>398</v>
      </c>
      <c r="D42" s="35">
        <v>162239</v>
      </c>
      <c r="E42" s="36">
        <v>1</v>
      </c>
      <c r="F42" s="36" t="s">
        <v>65</v>
      </c>
      <c r="G42" s="37">
        <v>15340000</v>
      </c>
      <c r="H42" s="37">
        <f t="shared" si="1"/>
        <v>15340000</v>
      </c>
    </row>
    <row r="43" spans="1:8">
      <c r="A43" s="36">
        <v>28</v>
      </c>
      <c r="B43" s="18" t="s">
        <v>175</v>
      </c>
      <c r="C43" s="35" t="s">
        <v>398</v>
      </c>
      <c r="D43" s="35">
        <v>539767</v>
      </c>
      <c r="E43" s="36">
        <v>4</v>
      </c>
      <c r="F43" s="36" t="s">
        <v>65</v>
      </c>
      <c r="G43" s="37">
        <v>14440000</v>
      </c>
      <c r="H43" s="37">
        <f t="shared" si="1"/>
        <v>57760000</v>
      </c>
    </row>
    <row r="44" spans="1:8">
      <c r="A44" s="36">
        <v>29</v>
      </c>
      <c r="B44" s="18" t="s">
        <v>52</v>
      </c>
      <c r="C44" s="35" t="s">
        <v>398</v>
      </c>
      <c r="D44" s="35">
        <v>91030</v>
      </c>
      <c r="E44" s="36">
        <v>1</v>
      </c>
      <c r="F44" s="36" t="s">
        <v>62</v>
      </c>
      <c r="G44" s="37">
        <v>62800000</v>
      </c>
      <c r="H44" s="37">
        <f t="shared" si="1"/>
        <v>62800000</v>
      </c>
    </row>
    <row r="45" spans="1:8">
      <c r="A45" s="36">
        <v>30</v>
      </c>
      <c r="B45" s="18" t="s">
        <v>53</v>
      </c>
      <c r="C45" s="35" t="s">
        <v>398</v>
      </c>
      <c r="D45" s="35">
        <v>102725</v>
      </c>
      <c r="E45" s="36">
        <v>1</v>
      </c>
      <c r="F45" s="36" t="s">
        <v>65</v>
      </c>
      <c r="G45" s="37">
        <v>1500000</v>
      </c>
      <c r="H45" s="37">
        <f t="shared" si="1"/>
        <v>1500000</v>
      </c>
    </row>
    <row r="46" spans="1:8">
      <c r="A46" s="131">
        <v>31</v>
      </c>
      <c r="B46" s="18" t="s">
        <v>174</v>
      </c>
      <c r="C46" s="35" t="s">
        <v>398</v>
      </c>
      <c r="D46" s="35">
        <v>8066478</v>
      </c>
      <c r="E46" s="36">
        <v>2</v>
      </c>
      <c r="F46" s="36" t="s">
        <v>283</v>
      </c>
      <c r="G46" s="37">
        <v>81860000</v>
      </c>
      <c r="H46" s="37">
        <f t="shared" si="1"/>
        <v>163720000</v>
      </c>
    </row>
    <row r="47" spans="1:8">
      <c r="A47" s="131">
        <v>32</v>
      </c>
      <c r="B47" s="18" t="s">
        <v>213</v>
      </c>
      <c r="C47" s="35" t="s">
        <v>398</v>
      </c>
      <c r="D47" s="35">
        <v>563358</v>
      </c>
      <c r="E47" s="36">
        <v>1</v>
      </c>
      <c r="F47" s="36" t="s">
        <v>284</v>
      </c>
      <c r="G47" s="37">
        <v>12030000</v>
      </c>
      <c r="H47" s="37">
        <f t="shared" si="1"/>
        <v>12030000</v>
      </c>
    </row>
    <row r="48" spans="1:8" ht="31.5">
      <c r="A48" s="116">
        <v>33</v>
      </c>
      <c r="B48" s="117" t="s">
        <v>375</v>
      </c>
      <c r="C48" s="118"/>
      <c r="D48" s="119"/>
      <c r="E48" s="116"/>
      <c r="F48" s="116"/>
      <c r="G48" s="120">
        <v>0</v>
      </c>
      <c r="H48" s="120"/>
    </row>
    <row r="49" spans="1:8">
      <c r="A49" s="121">
        <v>33.1</v>
      </c>
      <c r="B49" s="71" t="s">
        <v>376</v>
      </c>
      <c r="C49" s="119" t="s">
        <v>398</v>
      </c>
      <c r="D49" s="122">
        <v>554301</v>
      </c>
      <c r="E49" s="116">
        <v>1</v>
      </c>
      <c r="F49" s="123" t="s">
        <v>65</v>
      </c>
      <c r="G49" s="124">
        <v>2770000</v>
      </c>
      <c r="H49" s="120">
        <f>G49*E49</f>
        <v>2770000</v>
      </c>
    </row>
    <row r="50" spans="1:8">
      <c r="A50" s="121">
        <v>33.200000000000003</v>
      </c>
      <c r="B50" s="71" t="s">
        <v>377</v>
      </c>
      <c r="C50" s="119" t="s">
        <v>398</v>
      </c>
      <c r="D50" s="122">
        <v>8025739</v>
      </c>
      <c r="E50" s="116">
        <v>2</v>
      </c>
      <c r="F50" s="123" t="s">
        <v>378</v>
      </c>
      <c r="G50" s="124">
        <v>2700000</v>
      </c>
      <c r="H50" s="120">
        <f t="shared" ref="H50:H69" si="2">G50*E50</f>
        <v>5400000</v>
      </c>
    </row>
    <row r="51" spans="1:8">
      <c r="A51" s="121">
        <v>33.299999999999997</v>
      </c>
      <c r="B51" s="71" t="s">
        <v>379</v>
      </c>
      <c r="C51" s="119" t="s">
        <v>398</v>
      </c>
      <c r="D51" s="122">
        <v>8035936</v>
      </c>
      <c r="E51" s="116">
        <v>1</v>
      </c>
      <c r="F51" s="123" t="s">
        <v>65</v>
      </c>
      <c r="G51" s="124">
        <v>50620000</v>
      </c>
      <c r="H51" s="120">
        <f t="shared" si="2"/>
        <v>50620000</v>
      </c>
    </row>
    <row r="52" spans="1:8" ht="30">
      <c r="A52" s="121">
        <v>33.4</v>
      </c>
      <c r="B52" s="71" t="s">
        <v>380</v>
      </c>
      <c r="C52" s="119" t="s">
        <v>398</v>
      </c>
      <c r="D52" s="122">
        <v>8033586</v>
      </c>
      <c r="E52" s="116">
        <v>2</v>
      </c>
      <c r="F52" s="123" t="s">
        <v>378</v>
      </c>
      <c r="G52" s="124">
        <v>840000</v>
      </c>
      <c r="H52" s="120">
        <f t="shared" si="2"/>
        <v>1680000</v>
      </c>
    </row>
    <row r="53" spans="1:8" ht="30">
      <c r="A53" s="121">
        <v>33.5</v>
      </c>
      <c r="B53" s="125" t="s">
        <v>381</v>
      </c>
      <c r="C53" s="119" t="s">
        <v>398</v>
      </c>
      <c r="D53" s="122">
        <v>8033583</v>
      </c>
      <c r="E53" s="116">
        <v>1</v>
      </c>
      <c r="F53" s="123" t="s">
        <v>378</v>
      </c>
      <c r="G53" s="124">
        <v>1310000</v>
      </c>
      <c r="H53" s="120">
        <f t="shared" si="2"/>
        <v>1310000</v>
      </c>
    </row>
    <row r="54" spans="1:8">
      <c r="A54" s="121">
        <v>33.6</v>
      </c>
      <c r="B54" s="71" t="s">
        <v>382</v>
      </c>
      <c r="C54" s="119" t="s">
        <v>398</v>
      </c>
      <c r="D54" s="122">
        <v>526213</v>
      </c>
      <c r="E54" s="116">
        <v>1</v>
      </c>
      <c r="F54" s="123" t="s">
        <v>378</v>
      </c>
      <c r="G54" s="124">
        <v>2360000</v>
      </c>
      <c r="H54" s="120">
        <f t="shared" si="2"/>
        <v>2360000</v>
      </c>
    </row>
    <row r="55" spans="1:8">
      <c r="A55" s="121">
        <v>33.700000000000003</v>
      </c>
      <c r="B55" s="126" t="s">
        <v>383</v>
      </c>
      <c r="C55" s="119" t="s">
        <v>398</v>
      </c>
      <c r="D55" s="122">
        <v>529141</v>
      </c>
      <c r="E55" s="116">
        <v>2</v>
      </c>
      <c r="F55" s="123" t="s">
        <v>378</v>
      </c>
      <c r="G55" s="124">
        <v>1520000</v>
      </c>
      <c r="H55" s="120">
        <f t="shared" si="2"/>
        <v>3040000</v>
      </c>
    </row>
    <row r="56" spans="1:8">
      <c r="A56" s="121">
        <v>33.799999999999997</v>
      </c>
      <c r="B56" s="71" t="s">
        <v>384</v>
      </c>
      <c r="C56" s="119" t="s">
        <v>398</v>
      </c>
      <c r="D56" s="122">
        <v>560124</v>
      </c>
      <c r="E56" s="116">
        <v>1</v>
      </c>
      <c r="F56" s="123" t="s">
        <v>378</v>
      </c>
      <c r="G56" s="124">
        <v>6460000</v>
      </c>
      <c r="H56" s="120">
        <f t="shared" si="2"/>
        <v>6460000</v>
      </c>
    </row>
    <row r="57" spans="1:8">
      <c r="A57" s="121">
        <v>33.9</v>
      </c>
      <c r="B57" s="71" t="s">
        <v>385</v>
      </c>
      <c r="C57" s="119" t="s">
        <v>398</v>
      </c>
      <c r="D57" s="122">
        <v>549843</v>
      </c>
      <c r="E57" s="116">
        <v>1</v>
      </c>
      <c r="F57" s="123" t="s">
        <v>378</v>
      </c>
      <c r="G57" s="124">
        <v>8990000</v>
      </c>
      <c r="H57" s="120">
        <f t="shared" si="2"/>
        <v>8990000</v>
      </c>
    </row>
    <row r="58" spans="1:8">
      <c r="A58" s="127">
        <v>33.1</v>
      </c>
      <c r="B58" s="71" t="s">
        <v>386</v>
      </c>
      <c r="C58" s="119" t="s">
        <v>398</v>
      </c>
      <c r="D58" s="122">
        <v>8025736</v>
      </c>
      <c r="E58" s="116">
        <v>2</v>
      </c>
      <c r="F58" s="123" t="s">
        <v>378</v>
      </c>
      <c r="G58" s="124">
        <v>2700000</v>
      </c>
      <c r="H58" s="120">
        <f t="shared" si="2"/>
        <v>5400000</v>
      </c>
    </row>
    <row r="59" spans="1:8" ht="30">
      <c r="A59" s="121">
        <v>33.11</v>
      </c>
      <c r="B59" s="71" t="s">
        <v>387</v>
      </c>
      <c r="C59" s="119" t="s">
        <v>398</v>
      </c>
      <c r="D59" s="122">
        <v>8024273</v>
      </c>
      <c r="E59" s="116">
        <v>1</v>
      </c>
      <c r="F59" s="123" t="s">
        <v>65</v>
      </c>
      <c r="G59" s="124">
        <v>23520000</v>
      </c>
      <c r="H59" s="120">
        <f t="shared" si="2"/>
        <v>23520000</v>
      </c>
    </row>
    <row r="60" spans="1:8">
      <c r="A60" s="127">
        <v>33.119999999999997</v>
      </c>
      <c r="B60" s="126" t="s">
        <v>388</v>
      </c>
      <c r="C60" s="119" t="s">
        <v>398</v>
      </c>
      <c r="D60" s="122">
        <v>8035612</v>
      </c>
      <c r="E60" s="116">
        <v>1</v>
      </c>
      <c r="F60" s="123" t="s">
        <v>378</v>
      </c>
      <c r="G60" s="124">
        <v>3710000</v>
      </c>
      <c r="H60" s="120">
        <f t="shared" si="2"/>
        <v>3710000</v>
      </c>
    </row>
    <row r="61" spans="1:8">
      <c r="A61" s="121">
        <v>33.130000000000003</v>
      </c>
      <c r="B61" s="126" t="s">
        <v>389</v>
      </c>
      <c r="C61" s="119" t="s">
        <v>398</v>
      </c>
      <c r="D61" s="122">
        <v>8033592</v>
      </c>
      <c r="E61" s="116">
        <v>1</v>
      </c>
      <c r="F61" s="123" t="s">
        <v>378</v>
      </c>
      <c r="G61" s="124">
        <v>6070000</v>
      </c>
      <c r="H61" s="120">
        <f t="shared" si="2"/>
        <v>6070000</v>
      </c>
    </row>
    <row r="62" spans="1:8">
      <c r="A62" s="127">
        <v>33.14</v>
      </c>
      <c r="B62" s="126" t="s">
        <v>390</v>
      </c>
      <c r="C62" s="119" t="s">
        <v>398</v>
      </c>
      <c r="D62" s="122">
        <v>8025737</v>
      </c>
      <c r="E62" s="116">
        <v>2</v>
      </c>
      <c r="F62" s="123" t="s">
        <v>378</v>
      </c>
      <c r="G62" s="124">
        <v>2360000</v>
      </c>
      <c r="H62" s="120">
        <f t="shared" si="2"/>
        <v>4720000</v>
      </c>
    </row>
    <row r="63" spans="1:8">
      <c r="A63" s="121">
        <v>33.15</v>
      </c>
      <c r="B63" s="126" t="s">
        <v>391</v>
      </c>
      <c r="C63" s="119" t="s">
        <v>398</v>
      </c>
      <c r="D63" s="122">
        <v>8025738</v>
      </c>
      <c r="E63" s="116">
        <v>2</v>
      </c>
      <c r="F63" s="123" t="s">
        <v>378</v>
      </c>
      <c r="G63" s="124">
        <v>3040000</v>
      </c>
      <c r="H63" s="120">
        <f t="shared" si="2"/>
        <v>6080000</v>
      </c>
    </row>
    <row r="64" spans="1:8">
      <c r="A64" s="127">
        <v>33.159999999999997</v>
      </c>
      <c r="B64" s="126" t="s">
        <v>392</v>
      </c>
      <c r="C64" s="119" t="s">
        <v>398</v>
      </c>
      <c r="D64" s="122">
        <v>541120</v>
      </c>
      <c r="E64" s="116">
        <v>1</v>
      </c>
      <c r="F64" s="123" t="s">
        <v>378</v>
      </c>
      <c r="G64" s="124">
        <v>12590000</v>
      </c>
      <c r="H64" s="120">
        <f t="shared" si="2"/>
        <v>12590000</v>
      </c>
    </row>
    <row r="65" spans="1:8">
      <c r="A65" s="121">
        <v>33.17</v>
      </c>
      <c r="B65" s="126" t="s">
        <v>393</v>
      </c>
      <c r="C65" s="119" t="s">
        <v>398</v>
      </c>
      <c r="D65" s="122">
        <v>549844</v>
      </c>
      <c r="E65" s="116">
        <v>1</v>
      </c>
      <c r="F65" s="123" t="s">
        <v>65</v>
      </c>
      <c r="G65" s="124">
        <v>3740000</v>
      </c>
      <c r="H65" s="120">
        <f t="shared" si="2"/>
        <v>3740000</v>
      </c>
    </row>
    <row r="66" spans="1:8" ht="30">
      <c r="A66" s="127">
        <v>33.18</v>
      </c>
      <c r="B66" s="126" t="s">
        <v>394</v>
      </c>
      <c r="C66" s="119" t="s">
        <v>398</v>
      </c>
      <c r="D66" s="122">
        <v>8034300</v>
      </c>
      <c r="E66" s="116">
        <v>1</v>
      </c>
      <c r="F66" s="123" t="s">
        <v>65</v>
      </c>
      <c r="G66" s="124">
        <v>1520000</v>
      </c>
      <c r="H66" s="120">
        <f t="shared" si="2"/>
        <v>1520000</v>
      </c>
    </row>
    <row r="67" spans="1:8">
      <c r="A67" s="121">
        <v>33.19</v>
      </c>
      <c r="B67" s="71" t="s">
        <v>395</v>
      </c>
      <c r="C67" s="119" t="s">
        <v>398</v>
      </c>
      <c r="D67" s="122">
        <v>158960</v>
      </c>
      <c r="E67" s="116">
        <v>1</v>
      </c>
      <c r="F67" s="123" t="s">
        <v>378</v>
      </c>
      <c r="G67" s="124">
        <v>930000</v>
      </c>
      <c r="H67" s="120">
        <f t="shared" si="2"/>
        <v>930000</v>
      </c>
    </row>
    <row r="68" spans="1:8" ht="30">
      <c r="A68" s="127">
        <v>33.200000000000003</v>
      </c>
      <c r="B68" s="71" t="s">
        <v>396</v>
      </c>
      <c r="C68" s="119" t="s">
        <v>398</v>
      </c>
      <c r="D68" s="122">
        <v>527543</v>
      </c>
      <c r="E68" s="116">
        <v>1</v>
      </c>
      <c r="F68" s="123" t="s">
        <v>378</v>
      </c>
      <c r="G68" s="124">
        <v>1950000</v>
      </c>
      <c r="H68" s="120">
        <f t="shared" si="2"/>
        <v>1950000</v>
      </c>
    </row>
    <row r="69" spans="1:8">
      <c r="A69" s="121">
        <v>33.21</v>
      </c>
      <c r="B69" s="71" t="s">
        <v>397</v>
      </c>
      <c r="C69" s="119" t="s">
        <v>398</v>
      </c>
      <c r="D69" s="122">
        <v>177673</v>
      </c>
      <c r="E69" s="116">
        <v>1</v>
      </c>
      <c r="F69" s="123" t="s">
        <v>378</v>
      </c>
      <c r="G69" s="124">
        <v>2260000</v>
      </c>
      <c r="H69" s="120">
        <f t="shared" si="2"/>
        <v>2260000</v>
      </c>
    </row>
    <row r="70" spans="1:8">
      <c r="A70" s="36"/>
      <c r="B70" s="34" t="s">
        <v>400</v>
      </c>
      <c r="C70" s="35"/>
      <c r="D70" s="35"/>
      <c r="E70" s="36"/>
      <c r="F70" s="36"/>
      <c r="G70" s="37">
        <v>0</v>
      </c>
      <c r="H70" s="37"/>
    </row>
    <row r="71" spans="1:8" ht="30">
      <c r="A71" s="36">
        <v>34</v>
      </c>
      <c r="B71" s="18" t="s">
        <v>401</v>
      </c>
      <c r="C71" s="35" t="s">
        <v>119</v>
      </c>
      <c r="D71" s="35"/>
      <c r="E71" s="36">
        <v>12</v>
      </c>
      <c r="F71" s="36" t="s">
        <v>62</v>
      </c>
      <c r="G71" s="37">
        <v>15000000</v>
      </c>
      <c r="H71" s="37">
        <f t="shared" si="1"/>
        <v>180000000</v>
      </c>
    </row>
    <row r="72" spans="1:8" ht="30">
      <c r="A72" s="36">
        <v>35</v>
      </c>
      <c r="B72" s="18" t="s">
        <v>263</v>
      </c>
      <c r="C72" s="35" t="s">
        <v>368</v>
      </c>
      <c r="D72" s="35"/>
      <c r="E72" s="36">
        <v>1</v>
      </c>
      <c r="F72" s="36" t="s">
        <v>62</v>
      </c>
      <c r="G72" s="37">
        <v>3900000</v>
      </c>
      <c r="H72" s="37">
        <f t="shared" si="1"/>
        <v>3900000</v>
      </c>
    </row>
    <row r="73" spans="1:8" ht="30">
      <c r="A73" s="36">
        <v>36</v>
      </c>
      <c r="B73" s="18" t="s">
        <v>264</v>
      </c>
      <c r="C73" s="35" t="s">
        <v>368</v>
      </c>
      <c r="D73" s="35"/>
      <c r="E73" s="36">
        <v>1</v>
      </c>
      <c r="F73" s="36" t="s">
        <v>62</v>
      </c>
      <c r="G73" s="37">
        <v>500000</v>
      </c>
      <c r="H73" s="37">
        <f t="shared" si="1"/>
        <v>500000</v>
      </c>
    </row>
    <row r="74" spans="1:8" ht="18.75" customHeight="1">
      <c r="A74" s="36">
        <v>37</v>
      </c>
      <c r="B74" s="18" t="s">
        <v>265</v>
      </c>
      <c r="C74" s="35" t="s">
        <v>368</v>
      </c>
      <c r="D74" s="35"/>
      <c r="E74" s="36">
        <v>12</v>
      </c>
      <c r="F74" s="36" t="s">
        <v>62</v>
      </c>
      <c r="G74" s="37">
        <v>3400000</v>
      </c>
      <c r="H74" s="37">
        <f t="shared" si="1"/>
        <v>40800000</v>
      </c>
    </row>
    <row r="75" spans="1:8" ht="30">
      <c r="A75" s="36">
        <v>38</v>
      </c>
      <c r="B75" s="18" t="s">
        <v>266</v>
      </c>
      <c r="C75" s="35" t="s">
        <v>368</v>
      </c>
      <c r="D75" s="35"/>
      <c r="E75" s="36">
        <v>24</v>
      </c>
      <c r="F75" s="36" t="s">
        <v>62</v>
      </c>
      <c r="G75" s="37">
        <v>400000</v>
      </c>
      <c r="H75" s="37">
        <f t="shared" si="1"/>
        <v>9600000</v>
      </c>
    </row>
    <row r="76" spans="1:8" ht="30">
      <c r="A76" s="36">
        <v>39</v>
      </c>
      <c r="B76" s="18" t="s">
        <v>267</v>
      </c>
      <c r="C76" s="35" t="s">
        <v>368</v>
      </c>
      <c r="D76" s="35"/>
      <c r="E76" s="36">
        <v>1</v>
      </c>
      <c r="F76" s="36" t="s">
        <v>62</v>
      </c>
      <c r="G76" s="37">
        <v>4000000</v>
      </c>
      <c r="H76" s="37">
        <f t="shared" si="1"/>
        <v>4000000</v>
      </c>
    </row>
    <row r="77" spans="1:8" ht="30">
      <c r="A77" s="36">
        <v>40</v>
      </c>
      <c r="B77" s="18" t="s">
        <v>268</v>
      </c>
      <c r="C77" s="35" t="s">
        <v>368</v>
      </c>
      <c r="D77" s="35"/>
      <c r="E77" s="36">
        <v>1</v>
      </c>
      <c r="F77" s="36" t="s">
        <v>62</v>
      </c>
      <c r="G77" s="37">
        <v>35000000</v>
      </c>
      <c r="H77" s="37">
        <f t="shared" si="1"/>
        <v>35000000</v>
      </c>
    </row>
    <row r="78" spans="1:8" ht="30">
      <c r="A78" s="36">
        <v>41</v>
      </c>
      <c r="B78" s="18" t="s">
        <v>269</v>
      </c>
      <c r="C78" s="35" t="s">
        <v>368</v>
      </c>
      <c r="D78" s="35"/>
      <c r="E78" s="36">
        <v>1</v>
      </c>
      <c r="F78" s="36" t="s">
        <v>62</v>
      </c>
      <c r="G78" s="37">
        <v>2600000</v>
      </c>
      <c r="H78" s="37">
        <f t="shared" si="1"/>
        <v>2600000</v>
      </c>
    </row>
    <row r="79" spans="1:8" ht="30">
      <c r="A79" s="36">
        <v>42</v>
      </c>
      <c r="B79" s="18" t="s">
        <v>270</v>
      </c>
      <c r="C79" s="35" t="s">
        <v>368</v>
      </c>
      <c r="D79" s="35"/>
      <c r="E79" s="36">
        <v>2</v>
      </c>
      <c r="F79" s="36" t="s">
        <v>62</v>
      </c>
      <c r="G79" s="37">
        <v>5200000</v>
      </c>
      <c r="H79" s="37">
        <f t="shared" si="1"/>
        <v>10400000</v>
      </c>
    </row>
    <row r="80" spans="1:8" ht="30">
      <c r="A80" s="36">
        <v>43</v>
      </c>
      <c r="B80" s="18" t="s">
        <v>374</v>
      </c>
      <c r="C80" s="35" t="s">
        <v>368</v>
      </c>
      <c r="D80" s="36"/>
      <c r="E80" s="36">
        <v>2</v>
      </c>
      <c r="F80" s="36" t="s">
        <v>62</v>
      </c>
      <c r="G80" s="37">
        <v>0</v>
      </c>
      <c r="H80" s="37">
        <f t="shared" si="1"/>
        <v>0</v>
      </c>
    </row>
    <row r="81" spans="1:8">
      <c r="A81" s="90"/>
      <c r="B81" s="41" t="s">
        <v>372</v>
      </c>
      <c r="C81" s="35"/>
      <c r="D81" s="35"/>
      <c r="E81" s="36"/>
      <c r="F81" s="36"/>
      <c r="G81" s="37"/>
      <c r="H81" s="42">
        <f>SUBTOTAL(9,H4:H79)</f>
        <v>10289500000</v>
      </c>
    </row>
    <row r="82" spans="1:8">
      <c r="A82" s="36"/>
      <c r="B82" s="41" t="s">
        <v>402</v>
      </c>
      <c r="C82" s="35"/>
      <c r="D82" s="35"/>
      <c r="E82" s="36"/>
      <c r="F82" s="36"/>
      <c r="G82" s="37"/>
      <c r="H82" s="42"/>
    </row>
    <row r="83" spans="1:8">
      <c r="A83" s="36"/>
      <c r="B83" s="41" t="s">
        <v>417</v>
      </c>
      <c r="C83" s="35"/>
      <c r="D83" s="35"/>
      <c r="E83" s="36"/>
      <c r="F83" s="36"/>
      <c r="G83" s="37"/>
      <c r="H83" s="42">
        <f>(H81-H27-H46-H47-H71-H72-H73-H74-H75-H76-H77-H78-H79-H80)*0.05</f>
        <v>491117500</v>
      </c>
    </row>
    <row r="84" spans="1:8">
      <c r="A84" s="36"/>
      <c r="B84" s="41" t="s">
        <v>403</v>
      </c>
      <c r="C84" s="35"/>
      <c r="D84" s="35"/>
      <c r="E84" s="36"/>
      <c r="F84" s="36"/>
      <c r="G84" s="37"/>
      <c r="H84" s="42">
        <f>(H27+H71+H72+H73+H74+H75+H76+H77+H78+H79+H80)*0.1</f>
        <v>29140000</v>
      </c>
    </row>
    <row r="85" spans="1:8">
      <c r="A85" s="36"/>
      <c r="B85" s="41" t="s">
        <v>321</v>
      </c>
      <c r="C85" s="35"/>
      <c r="D85" s="35"/>
      <c r="E85" s="36"/>
      <c r="F85" s="36"/>
      <c r="G85" s="37"/>
      <c r="H85" s="42">
        <f>H81+H83+H84</f>
        <v>10809757500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topLeftCell="A64" workbookViewId="0">
      <selection activeCell="L7" sqref="L7"/>
    </sheetView>
  </sheetViews>
  <sheetFormatPr defaultColWidth="9.140625" defaultRowHeight="15"/>
  <cols>
    <col min="1" max="1" width="5.28515625" style="91" bestFit="1" customWidth="1"/>
    <col min="2" max="2" width="44" style="93" customWidth="1"/>
    <col min="3" max="3" width="17.85546875" style="93" bestFit="1" customWidth="1"/>
    <col min="4" max="4" width="8.7109375" style="93" customWidth="1"/>
    <col min="5" max="5" width="6.42578125" style="93" customWidth="1"/>
    <col min="6" max="6" width="8.42578125" style="93" customWidth="1"/>
    <col min="7" max="7" width="17" style="94" bestFit="1" customWidth="1"/>
    <col min="8" max="8" width="16.85546875" style="94" customWidth="1"/>
    <col min="9" max="16384" width="9.140625" style="93"/>
  </cols>
  <sheetData>
    <row r="1" spans="1:8" ht="18.75">
      <c r="B1" s="92" t="s">
        <v>366</v>
      </c>
    </row>
    <row r="2" spans="1:8">
      <c r="G2" s="27" t="s">
        <v>360</v>
      </c>
    </row>
    <row r="3" spans="1:8" ht="60">
      <c r="A3" s="28" t="s">
        <v>288</v>
      </c>
      <c r="B3" s="29" t="s">
        <v>289</v>
      </c>
      <c r="C3" s="30" t="s">
        <v>290</v>
      </c>
      <c r="D3" s="30" t="s">
        <v>292</v>
      </c>
      <c r="E3" s="31" t="s">
        <v>277</v>
      </c>
      <c r="F3" s="31" t="s">
        <v>291</v>
      </c>
      <c r="G3" s="32" t="s">
        <v>364</v>
      </c>
      <c r="H3" s="32" t="s">
        <v>363</v>
      </c>
    </row>
    <row r="4" spans="1:8" ht="28.5">
      <c r="A4" s="95" t="s">
        <v>273</v>
      </c>
      <c r="B4" s="96" t="s">
        <v>221</v>
      </c>
      <c r="C4" s="30"/>
      <c r="D4" s="30"/>
      <c r="E4" s="31"/>
      <c r="F4" s="31"/>
      <c r="G4" s="37"/>
      <c r="H4" s="37"/>
    </row>
    <row r="5" spans="1:8">
      <c r="A5" s="95" t="s">
        <v>273</v>
      </c>
      <c r="B5" s="96" t="s">
        <v>257</v>
      </c>
      <c r="C5" s="30"/>
      <c r="D5" s="30"/>
      <c r="E5" s="31"/>
      <c r="F5" s="31"/>
      <c r="G5" s="37"/>
      <c r="H5" s="37"/>
    </row>
    <row r="6" spans="1:8">
      <c r="A6" s="95" t="s">
        <v>273</v>
      </c>
      <c r="B6" s="96" t="s">
        <v>258</v>
      </c>
      <c r="C6" s="30"/>
      <c r="D6" s="30"/>
      <c r="E6" s="31"/>
      <c r="F6" s="31"/>
      <c r="G6" s="37"/>
      <c r="H6" s="37"/>
    </row>
    <row r="7" spans="1:8">
      <c r="A7" s="36">
        <v>1</v>
      </c>
      <c r="B7" s="96" t="s">
        <v>228</v>
      </c>
      <c r="C7" s="30"/>
      <c r="D7" s="30"/>
      <c r="E7" s="31">
        <v>1</v>
      </c>
      <c r="F7" s="31" t="s">
        <v>65</v>
      </c>
      <c r="G7" s="37"/>
      <c r="H7" s="37"/>
    </row>
    <row r="8" spans="1:8">
      <c r="A8" s="90" t="s">
        <v>229</v>
      </c>
      <c r="B8" s="18" t="s">
        <v>192</v>
      </c>
      <c r="C8" s="18" t="s">
        <v>60</v>
      </c>
      <c r="D8" s="35">
        <v>195780</v>
      </c>
      <c r="E8" s="36">
        <v>1</v>
      </c>
      <c r="F8" s="36" t="s">
        <v>62</v>
      </c>
      <c r="G8" s="37">
        <v>151580000</v>
      </c>
      <c r="H8" s="37">
        <f t="shared" ref="H8:H25" si="0">G8*E8</f>
        <v>151580000</v>
      </c>
    </row>
    <row r="9" spans="1:8">
      <c r="A9" s="36">
        <v>1.02</v>
      </c>
      <c r="B9" s="18" t="s">
        <v>201</v>
      </c>
      <c r="C9" s="18" t="s">
        <v>60</v>
      </c>
      <c r="D9" s="35">
        <v>8033248</v>
      </c>
      <c r="E9" s="36">
        <v>1</v>
      </c>
      <c r="F9" s="36" t="s">
        <v>62</v>
      </c>
      <c r="G9" s="37">
        <v>30380000</v>
      </c>
      <c r="H9" s="37">
        <f t="shared" si="0"/>
        <v>30380000</v>
      </c>
    </row>
    <row r="10" spans="1:8">
      <c r="A10" s="90" t="s">
        <v>230</v>
      </c>
      <c r="B10" s="18" t="s">
        <v>202</v>
      </c>
      <c r="C10" s="18" t="s">
        <v>60</v>
      </c>
      <c r="D10" s="35">
        <v>195764</v>
      </c>
      <c r="E10" s="36">
        <v>1</v>
      </c>
      <c r="F10" s="36" t="s">
        <v>62</v>
      </c>
      <c r="G10" s="37">
        <v>36870000</v>
      </c>
      <c r="H10" s="37">
        <f t="shared" si="0"/>
        <v>36870000</v>
      </c>
    </row>
    <row r="11" spans="1:8">
      <c r="A11" s="90">
        <v>2</v>
      </c>
      <c r="B11" s="34" t="s">
        <v>231</v>
      </c>
      <c r="C11" s="18"/>
      <c r="D11" s="35"/>
      <c r="E11" s="36">
        <v>1</v>
      </c>
      <c r="F11" s="36" t="s">
        <v>65</v>
      </c>
      <c r="G11" s="37">
        <v>0</v>
      </c>
      <c r="H11" s="37">
        <f t="shared" si="0"/>
        <v>0</v>
      </c>
    </row>
    <row r="12" spans="1:8">
      <c r="A12" s="90" t="s">
        <v>232</v>
      </c>
      <c r="B12" s="18" t="s">
        <v>193</v>
      </c>
      <c r="C12" s="18" t="s">
        <v>60</v>
      </c>
      <c r="D12" s="35">
        <v>195781</v>
      </c>
      <c r="E12" s="36">
        <v>1</v>
      </c>
      <c r="F12" s="36" t="s">
        <v>62</v>
      </c>
      <c r="G12" s="37">
        <v>251440000</v>
      </c>
      <c r="H12" s="37">
        <f t="shared" si="0"/>
        <v>251440000</v>
      </c>
    </row>
    <row r="13" spans="1:8">
      <c r="A13" s="90" t="s">
        <v>233</v>
      </c>
      <c r="B13" s="18" t="s">
        <v>201</v>
      </c>
      <c r="C13" s="18" t="s">
        <v>60</v>
      </c>
      <c r="D13" s="35">
        <v>8033248</v>
      </c>
      <c r="E13" s="36">
        <v>1</v>
      </c>
      <c r="F13" s="36" t="s">
        <v>62</v>
      </c>
      <c r="G13" s="37">
        <v>30380000</v>
      </c>
      <c r="H13" s="37">
        <f t="shared" si="0"/>
        <v>30380000</v>
      </c>
    </row>
    <row r="14" spans="1:8">
      <c r="A14" s="90" t="s">
        <v>234</v>
      </c>
      <c r="B14" s="18" t="s">
        <v>202</v>
      </c>
      <c r="C14" s="18" t="s">
        <v>60</v>
      </c>
      <c r="D14" s="35">
        <v>195764</v>
      </c>
      <c r="E14" s="36">
        <v>1</v>
      </c>
      <c r="F14" s="36" t="s">
        <v>62</v>
      </c>
      <c r="G14" s="37">
        <v>36870000</v>
      </c>
      <c r="H14" s="37">
        <f t="shared" si="0"/>
        <v>36870000</v>
      </c>
    </row>
    <row r="15" spans="1:8">
      <c r="A15" s="36" t="s">
        <v>273</v>
      </c>
      <c r="B15" s="34" t="s">
        <v>222</v>
      </c>
      <c r="C15" s="18"/>
      <c r="D15" s="35"/>
      <c r="E15" s="36"/>
      <c r="F15" s="36"/>
      <c r="G15" s="37">
        <v>0</v>
      </c>
      <c r="H15" s="37">
        <f t="shared" si="0"/>
        <v>0</v>
      </c>
    </row>
    <row r="16" spans="1:8">
      <c r="A16" s="36">
        <v>3</v>
      </c>
      <c r="B16" s="34" t="s">
        <v>235</v>
      </c>
      <c r="C16" s="18" t="s">
        <v>60</v>
      </c>
      <c r="D16" s="35"/>
      <c r="E16" s="36">
        <v>1</v>
      </c>
      <c r="F16" s="36" t="s">
        <v>65</v>
      </c>
      <c r="G16" s="37">
        <v>0</v>
      </c>
      <c r="H16" s="37">
        <f t="shared" si="0"/>
        <v>0</v>
      </c>
    </row>
    <row r="17" spans="1:8">
      <c r="A17" s="90" t="s">
        <v>236</v>
      </c>
      <c r="B17" s="18" t="s">
        <v>194</v>
      </c>
      <c r="C17" s="18" t="s">
        <v>60</v>
      </c>
      <c r="D17" s="35">
        <v>195782</v>
      </c>
      <c r="E17" s="36">
        <v>1</v>
      </c>
      <c r="F17" s="36" t="s">
        <v>62</v>
      </c>
      <c r="G17" s="37">
        <v>317600000</v>
      </c>
      <c r="H17" s="37">
        <f t="shared" si="0"/>
        <v>317600000</v>
      </c>
    </row>
    <row r="18" spans="1:8">
      <c r="A18" s="90" t="s">
        <v>237</v>
      </c>
      <c r="B18" s="18" t="s">
        <v>201</v>
      </c>
      <c r="C18" s="18" t="s">
        <v>60</v>
      </c>
      <c r="D18" s="35">
        <v>8033248</v>
      </c>
      <c r="E18" s="36">
        <v>1</v>
      </c>
      <c r="F18" s="36" t="s">
        <v>62</v>
      </c>
      <c r="G18" s="37">
        <v>30380000</v>
      </c>
      <c r="H18" s="37">
        <f t="shared" si="0"/>
        <v>30380000</v>
      </c>
    </row>
    <row r="19" spans="1:8">
      <c r="A19" s="90" t="s">
        <v>238</v>
      </c>
      <c r="B19" s="18" t="s">
        <v>202</v>
      </c>
      <c r="C19" s="18" t="s">
        <v>60</v>
      </c>
      <c r="D19" s="35">
        <v>195764</v>
      </c>
      <c r="E19" s="36">
        <v>1</v>
      </c>
      <c r="F19" s="36" t="s">
        <v>62</v>
      </c>
      <c r="G19" s="37">
        <v>36870000</v>
      </c>
      <c r="H19" s="37">
        <f t="shared" si="0"/>
        <v>36870000</v>
      </c>
    </row>
    <row r="20" spans="1:8">
      <c r="A20" s="90">
        <v>4</v>
      </c>
      <c r="B20" s="34" t="s">
        <v>239</v>
      </c>
      <c r="C20" s="18"/>
      <c r="D20" s="35"/>
      <c r="E20" s="36">
        <v>1</v>
      </c>
      <c r="F20" s="36" t="s">
        <v>65</v>
      </c>
      <c r="G20" s="37">
        <v>0</v>
      </c>
      <c r="H20" s="37">
        <f t="shared" si="0"/>
        <v>0</v>
      </c>
    </row>
    <row r="21" spans="1:8">
      <c r="A21" s="90" t="s">
        <v>240</v>
      </c>
      <c r="B21" s="18" t="s">
        <v>195</v>
      </c>
      <c r="C21" s="18" t="s">
        <v>60</v>
      </c>
      <c r="D21" s="35">
        <v>567203</v>
      </c>
      <c r="E21" s="36">
        <v>1</v>
      </c>
      <c r="F21" s="36" t="s">
        <v>62</v>
      </c>
      <c r="G21" s="37">
        <v>306780000</v>
      </c>
      <c r="H21" s="37">
        <f t="shared" si="0"/>
        <v>306780000</v>
      </c>
    </row>
    <row r="22" spans="1:8">
      <c r="A22" s="90" t="s">
        <v>241</v>
      </c>
      <c r="B22" s="18" t="s">
        <v>201</v>
      </c>
      <c r="C22" s="18" t="s">
        <v>60</v>
      </c>
      <c r="D22" s="35">
        <v>8033248</v>
      </c>
      <c r="E22" s="36">
        <v>1</v>
      </c>
      <c r="F22" s="36" t="s">
        <v>62</v>
      </c>
      <c r="G22" s="37">
        <v>30380000</v>
      </c>
      <c r="H22" s="37">
        <f t="shared" si="0"/>
        <v>30380000</v>
      </c>
    </row>
    <row r="23" spans="1:8">
      <c r="A23" s="90" t="s">
        <v>242</v>
      </c>
      <c r="B23" s="18" t="s">
        <v>202</v>
      </c>
      <c r="C23" s="18" t="s">
        <v>60</v>
      </c>
      <c r="D23" s="35">
        <v>195764</v>
      </c>
      <c r="E23" s="36">
        <v>1</v>
      </c>
      <c r="F23" s="36" t="s">
        <v>62</v>
      </c>
      <c r="G23" s="37">
        <v>36870000</v>
      </c>
      <c r="H23" s="37">
        <f t="shared" si="0"/>
        <v>36870000</v>
      </c>
    </row>
    <row r="24" spans="1:8">
      <c r="A24" s="36" t="s">
        <v>273</v>
      </c>
      <c r="B24" s="34" t="s">
        <v>223</v>
      </c>
      <c r="C24" s="18"/>
      <c r="D24" s="35"/>
      <c r="E24" s="36"/>
      <c r="F24" s="36"/>
      <c r="G24" s="37">
        <v>0</v>
      </c>
      <c r="H24" s="37">
        <f t="shared" si="0"/>
        <v>0</v>
      </c>
    </row>
    <row r="25" spans="1:8">
      <c r="A25" s="90">
        <v>5</v>
      </c>
      <c r="B25" s="34" t="s">
        <v>214</v>
      </c>
      <c r="C25" s="18" t="s">
        <v>60</v>
      </c>
      <c r="D25" s="128">
        <v>8039313</v>
      </c>
      <c r="E25" s="36">
        <v>1</v>
      </c>
      <c r="F25" s="36" t="s">
        <v>303</v>
      </c>
      <c r="G25" s="37">
        <v>3185670000</v>
      </c>
      <c r="H25" s="37">
        <f t="shared" si="0"/>
        <v>3185670000</v>
      </c>
    </row>
    <row r="26" spans="1:8" ht="30">
      <c r="A26" s="90">
        <v>5.01</v>
      </c>
      <c r="B26" s="18" t="s">
        <v>305</v>
      </c>
      <c r="C26" s="18" t="s">
        <v>60</v>
      </c>
      <c r="D26" s="35"/>
      <c r="E26" s="36">
        <v>1</v>
      </c>
      <c r="F26" s="36" t="s">
        <v>303</v>
      </c>
      <c r="G26" s="37">
        <v>0</v>
      </c>
      <c r="H26" s="37"/>
    </row>
    <row r="27" spans="1:8" ht="30">
      <c r="A27" s="90">
        <v>5.0199999999999996</v>
      </c>
      <c r="B27" s="18" t="s">
        <v>307</v>
      </c>
      <c r="C27" s="18" t="s">
        <v>60</v>
      </c>
      <c r="D27" s="35"/>
      <c r="E27" s="36">
        <v>1</v>
      </c>
      <c r="F27" s="36" t="s">
        <v>303</v>
      </c>
      <c r="G27" s="37">
        <v>0</v>
      </c>
      <c r="H27" s="37"/>
    </row>
    <row r="28" spans="1:8" ht="30">
      <c r="A28" s="97">
        <v>5.03</v>
      </c>
      <c r="B28" s="18" t="s">
        <v>308</v>
      </c>
      <c r="C28" s="18" t="s">
        <v>60</v>
      </c>
      <c r="D28" s="35"/>
      <c r="E28" s="36">
        <v>1</v>
      </c>
      <c r="F28" s="36" t="s">
        <v>303</v>
      </c>
      <c r="G28" s="37">
        <v>0</v>
      </c>
      <c r="H28" s="37"/>
    </row>
    <row r="29" spans="1:8">
      <c r="A29" s="90">
        <v>5.04</v>
      </c>
      <c r="B29" s="18" t="s">
        <v>311</v>
      </c>
      <c r="C29" s="18" t="s">
        <v>60</v>
      </c>
      <c r="D29" s="35"/>
      <c r="E29" s="36">
        <v>1</v>
      </c>
      <c r="F29" s="36" t="s">
        <v>303</v>
      </c>
      <c r="G29" s="37">
        <v>0</v>
      </c>
      <c r="H29" s="37"/>
    </row>
    <row r="30" spans="1:8">
      <c r="A30" s="90">
        <v>5.05</v>
      </c>
      <c r="B30" s="18" t="s">
        <v>306</v>
      </c>
      <c r="C30" s="18" t="s">
        <v>60</v>
      </c>
      <c r="D30" s="35"/>
      <c r="E30" s="36">
        <v>1</v>
      </c>
      <c r="F30" s="36" t="s">
        <v>303</v>
      </c>
      <c r="G30" s="37">
        <v>0</v>
      </c>
      <c r="H30" s="37"/>
    </row>
    <row r="31" spans="1:8">
      <c r="A31" s="90">
        <v>5.0599999999999996</v>
      </c>
      <c r="B31" s="18" t="s">
        <v>312</v>
      </c>
      <c r="C31" s="18" t="s">
        <v>60</v>
      </c>
      <c r="D31" s="35"/>
      <c r="E31" s="36">
        <v>1</v>
      </c>
      <c r="F31" s="36" t="s">
        <v>303</v>
      </c>
      <c r="G31" s="37">
        <v>0</v>
      </c>
      <c r="H31" s="37"/>
    </row>
    <row r="32" spans="1:8" ht="30">
      <c r="A32" s="90">
        <v>5.07</v>
      </c>
      <c r="B32" s="18" t="s">
        <v>215</v>
      </c>
      <c r="C32" s="18" t="s">
        <v>60</v>
      </c>
      <c r="D32" s="35"/>
      <c r="E32" s="36">
        <v>1</v>
      </c>
      <c r="F32" s="36" t="s">
        <v>303</v>
      </c>
      <c r="G32" s="37">
        <v>0</v>
      </c>
      <c r="H32" s="37"/>
    </row>
    <row r="33" spans="1:8">
      <c r="A33" s="90">
        <v>5.08</v>
      </c>
      <c r="B33" s="18" t="s">
        <v>310</v>
      </c>
      <c r="C33" s="18" t="s">
        <v>60</v>
      </c>
      <c r="D33" s="35"/>
      <c r="E33" s="36">
        <v>1</v>
      </c>
      <c r="F33" s="36" t="s">
        <v>303</v>
      </c>
      <c r="G33" s="37">
        <v>0</v>
      </c>
      <c r="H33" s="37"/>
    </row>
    <row r="34" spans="1:8">
      <c r="A34" s="90">
        <v>5.09</v>
      </c>
      <c r="B34" s="18" t="s">
        <v>309</v>
      </c>
      <c r="C34" s="18" t="s">
        <v>60</v>
      </c>
      <c r="D34" s="35"/>
      <c r="E34" s="36">
        <v>1</v>
      </c>
      <c r="F34" s="36" t="s">
        <v>303</v>
      </c>
      <c r="G34" s="37">
        <v>0</v>
      </c>
      <c r="H34" s="37"/>
    </row>
    <row r="35" spans="1:8">
      <c r="A35" s="90" t="s">
        <v>273</v>
      </c>
      <c r="B35" s="34" t="s">
        <v>224</v>
      </c>
      <c r="C35" s="18"/>
      <c r="D35" s="35"/>
      <c r="E35" s="36"/>
      <c r="F35" s="36"/>
      <c r="G35" s="37">
        <v>0</v>
      </c>
      <c r="H35" s="37"/>
    </row>
    <row r="36" spans="1:8">
      <c r="A36" s="90">
        <v>6</v>
      </c>
      <c r="B36" s="34" t="s">
        <v>243</v>
      </c>
      <c r="C36" s="18"/>
      <c r="D36" s="35"/>
      <c r="E36" s="36">
        <v>1</v>
      </c>
      <c r="F36" s="36"/>
      <c r="G36" s="37">
        <v>0</v>
      </c>
      <c r="H36" s="37">
        <f t="shared" ref="H36:H60" si="1">G36*E36</f>
        <v>0</v>
      </c>
    </row>
    <row r="37" spans="1:8">
      <c r="A37" s="90" t="s">
        <v>244</v>
      </c>
      <c r="B37" s="18" t="s">
        <v>225</v>
      </c>
      <c r="C37" s="18" t="s">
        <v>60</v>
      </c>
      <c r="D37" s="35">
        <v>8049013</v>
      </c>
      <c r="E37" s="36">
        <v>1</v>
      </c>
      <c r="F37" s="36"/>
      <c r="G37" s="37">
        <v>535360000</v>
      </c>
      <c r="H37" s="37">
        <f t="shared" si="1"/>
        <v>535360000</v>
      </c>
    </row>
    <row r="38" spans="1:8">
      <c r="A38" s="90" t="s">
        <v>245</v>
      </c>
      <c r="B38" s="18" t="s">
        <v>201</v>
      </c>
      <c r="C38" s="18" t="s">
        <v>60</v>
      </c>
      <c r="D38" s="35">
        <v>8033248</v>
      </c>
      <c r="E38" s="36">
        <v>1</v>
      </c>
      <c r="F38" s="36"/>
      <c r="G38" s="37">
        <v>30380000</v>
      </c>
      <c r="H38" s="37">
        <f t="shared" si="1"/>
        <v>30380000</v>
      </c>
    </row>
    <row r="39" spans="1:8">
      <c r="A39" s="90" t="s">
        <v>246</v>
      </c>
      <c r="B39" s="18" t="s">
        <v>202</v>
      </c>
      <c r="C39" s="18" t="s">
        <v>60</v>
      </c>
      <c r="D39" s="35">
        <v>195764</v>
      </c>
      <c r="E39" s="36">
        <v>1</v>
      </c>
      <c r="F39" s="36"/>
      <c r="G39" s="37">
        <v>36870000</v>
      </c>
      <c r="H39" s="37">
        <f t="shared" si="1"/>
        <v>36870000</v>
      </c>
    </row>
    <row r="40" spans="1:8">
      <c r="A40" s="90" t="s">
        <v>273</v>
      </c>
      <c r="B40" s="34" t="s">
        <v>226</v>
      </c>
      <c r="C40" s="18"/>
      <c r="D40" s="35"/>
      <c r="E40" s="36"/>
      <c r="F40" s="36"/>
      <c r="G40" s="37">
        <v>0</v>
      </c>
      <c r="H40" s="37">
        <f t="shared" si="1"/>
        <v>0</v>
      </c>
    </row>
    <row r="41" spans="1:8">
      <c r="A41" s="90">
        <v>7</v>
      </c>
      <c r="B41" s="34" t="s">
        <v>247</v>
      </c>
      <c r="C41" s="18"/>
      <c r="D41" s="35"/>
      <c r="E41" s="36"/>
      <c r="F41" s="36"/>
      <c r="G41" s="37">
        <v>0</v>
      </c>
      <c r="H41" s="37">
        <f t="shared" si="1"/>
        <v>0</v>
      </c>
    </row>
    <row r="42" spans="1:8">
      <c r="A42" s="90" t="s">
        <v>248</v>
      </c>
      <c r="B42" s="18" t="s">
        <v>195</v>
      </c>
      <c r="C42" s="18" t="s">
        <v>60</v>
      </c>
      <c r="D42" s="35">
        <v>567203</v>
      </c>
      <c r="E42" s="36">
        <v>1</v>
      </c>
      <c r="F42" s="36"/>
      <c r="G42" s="37">
        <v>306780000</v>
      </c>
      <c r="H42" s="37">
        <f t="shared" si="1"/>
        <v>306780000</v>
      </c>
    </row>
    <row r="43" spans="1:8">
      <c r="A43" s="90" t="s">
        <v>249</v>
      </c>
      <c r="B43" s="18" t="s">
        <v>201</v>
      </c>
      <c r="C43" s="18" t="s">
        <v>60</v>
      </c>
      <c r="D43" s="35">
        <v>8033248</v>
      </c>
      <c r="E43" s="36">
        <v>1</v>
      </c>
      <c r="F43" s="36"/>
      <c r="G43" s="37">
        <v>30380000</v>
      </c>
      <c r="H43" s="37">
        <f t="shared" si="1"/>
        <v>30380000</v>
      </c>
    </row>
    <row r="44" spans="1:8">
      <c r="A44" s="90" t="s">
        <v>250</v>
      </c>
      <c r="B44" s="18" t="s">
        <v>202</v>
      </c>
      <c r="C44" s="18" t="s">
        <v>60</v>
      </c>
      <c r="D44" s="35">
        <v>195764</v>
      </c>
      <c r="E44" s="36">
        <v>1</v>
      </c>
      <c r="F44" s="36"/>
      <c r="G44" s="37">
        <v>36870000</v>
      </c>
      <c r="H44" s="37">
        <f t="shared" si="1"/>
        <v>36870000</v>
      </c>
    </row>
    <row r="45" spans="1:8">
      <c r="A45" s="90">
        <v>8</v>
      </c>
      <c r="B45" s="34" t="s">
        <v>251</v>
      </c>
      <c r="C45" s="18"/>
      <c r="D45" s="35"/>
      <c r="E45" s="36"/>
      <c r="F45" s="36"/>
      <c r="G45" s="37">
        <v>0</v>
      </c>
      <c r="H45" s="37">
        <f t="shared" si="1"/>
        <v>0</v>
      </c>
    </row>
    <row r="46" spans="1:8">
      <c r="A46" s="90" t="s">
        <v>252</v>
      </c>
      <c r="B46" s="18" t="s">
        <v>200</v>
      </c>
      <c r="C46" s="18" t="s">
        <v>60</v>
      </c>
      <c r="D46" s="35">
        <v>195786</v>
      </c>
      <c r="E46" s="36">
        <v>1</v>
      </c>
      <c r="F46" s="36"/>
      <c r="G46" s="37">
        <v>243620000</v>
      </c>
      <c r="H46" s="37">
        <f t="shared" si="1"/>
        <v>243620000</v>
      </c>
    </row>
    <row r="47" spans="1:8">
      <c r="A47" s="90" t="s">
        <v>253</v>
      </c>
      <c r="B47" s="18" t="s">
        <v>201</v>
      </c>
      <c r="C47" s="18" t="s">
        <v>60</v>
      </c>
      <c r="D47" s="35">
        <v>8033248</v>
      </c>
      <c r="E47" s="36">
        <v>1</v>
      </c>
      <c r="F47" s="36"/>
      <c r="G47" s="37">
        <v>30380000</v>
      </c>
      <c r="H47" s="37">
        <f t="shared" si="1"/>
        <v>30380000</v>
      </c>
    </row>
    <row r="48" spans="1:8">
      <c r="A48" s="90" t="s">
        <v>254</v>
      </c>
      <c r="B48" s="18" t="s">
        <v>202</v>
      </c>
      <c r="C48" s="18" t="s">
        <v>60</v>
      </c>
      <c r="D48" s="35">
        <v>195764</v>
      </c>
      <c r="E48" s="36">
        <v>1</v>
      </c>
      <c r="F48" s="36"/>
      <c r="G48" s="37">
        <v>36870000</v>
      </c>
      <c r="H48" s="37">
        <f t="shared" si="1"/>
        <v>36870000</v>
      </c>
    </row>
    <row r="49" spans="1:8">
      <c r="A49" s="36" t="s">
        <v>273</v>
      </c>
      <c r="B49" s="34" t="s">
        <v>227</v>
      </c>
      <c r="C49" s="18"/>
      <c r="D49" s="36"/>
      <c r="E49" s="36"/>
      <c r="F49" s="36"/>
      <c r="G49" s="37">
        <v>0</v>
      </c>
      <c r="H49" s="37">
        <f t="shared" si="1"/>
        <v>0</v>
      </c>
    </row>
    <row r="50" spans="1:8">
      <c r="A50" s="36">
        <v>9</v>
      </c>
      <c r="B50" s="18" t="s">
        <v>255</v>
      </c>
      <c r="C50" s="18" t="s">
        <v>60</v>
      </c>
      <c r="D50" s="36" t="s">
        <v>256</v>
      </c>
      <c r="E50" s="36">
        <v>1</v>
      </c>
      <c r="F50" s="36"/>
      <c r="G50" s="37">
        <v>1684270000</v>
      </c>
      <c r="H50" s="37">
        <f t="shared" si="1"/>
        <v>1684270000</v>
      </c>
    </row>
    <row r="51" spans="1:8">
      <c r="A51" s="36" t="s">
        <v>273</v>
      </c>
      <c r="B51" s="34" t="s">
        <v>259</v>
      </c>
      <c r="C51" s="18"/>
      <c r="D51" s="35"/>
      <c r="E51" s="36"/>
      <c r="F51" s="36"/>
      <c r="G51" s="37">
        <v>0</v>
      </c>
      <c r="H51" s="37">
        <f t="shared" si="1"/>
        <v>0</v>
      </c>
    </row>
    <row r="52" spans="1:8" s="98" customFormat="1">
      <c r="A52" s="36">
        <v>10</v>
      </c>
      <c r="B52" s="18" t="s">
        <v>286</v>
      </c>
      <c r="C52" s="18" t="s">
        <v>60</v>
      </c>
      <c r="D52" s="35" t="s">
        <v>287</v>
      </c>
      <c r="E52" s="36">
        <v>1</v>
      </c>
      <c r="F52" s="36"/>
      <c r="G52" s="37">
        <v>902290000</v>
      </c>
      <c r="H52" s="37">
        <f t="shared" si="1"/>
        <v>902290000</v>
      </c>
    </row>
    <row r="53" spans="1:8" s="98" customFormat="1" ht="45">
      <c r="A53" s="36">
        <v>11</v>
      </c>
      <c r="B53" s="18" t="s">
        <v>203</v>
      </c>
      <c r="C53" s="18" t="s">
        <v>60</v>
      </c>
      <c r="D53" s="35">
        <v>567104</v>
      </c>
      <c r="E53" s="36">
        <v>6</v>
      </c>
      <c r="F53" s="36"/>
      <c r="G53" s="37">
        <v>199710000</v>
      </c>
      <c r="H53" s="37">
        <f t="shared" si="1"/>
        <v>1198260000</v>
      </c>
    </row>
    <row r="54" spans="1:8" ht="30">
      <c r="A54" s="36">
        <v>12</v>
      </c>
      <c r="B54" s="18" t="s">
        <v>63</v>
      </c>
      <c r="C54" s="18" t="s">
        <v>60</v>
      </c>
      <c r="D54" s="35">
        <v>34031</v>
      </c>
      <c r="E54" s="36">
        <v>12</v>
      </c>
      <c r="F54" s="36"/>
      <c r="G54" s="37">
        <v>4390000</v>
      </c>
      <c r="H54" s="37">
        <f t="shared" si="1"/>
        <v>52680000</v>
      </c>
    </row>
    <row r="55" spans="1:8">
      <c r="A55" s="36">
        <v>13</v>
      </c>
      <c r="B55" s="18" t="s">
        <v>260</v>
      </c>
      <c r="C55" s="18" t="s">
        <v>60</v>
      </c>
      <c r="D55" s="35" t="s">
        <v>261</v>
      </c>
      <c r="E55" s="36">
        <v>1</v>
      </c>
      <c r="F55" s="36"/>
      <c r="G55" s="37">
        <v>525900000</v>
      </c>
      <c r="H55" s="37">
        <f t="shared" si="1"/>
        <v>525900000</v>
      </c>
    </row>
    <row r="56" spans="1:8">
      <c r="A56" s="36">
        <v>14</v>
      </c>
      <c r="B56" s="18" t="s">
        <v>52</v>
      </c>
      <c r="C56" s="18" t="s">
        <v>60</v>
      </c>
      <c r="D56" s="35">
        <v>91030</v>
      </c>
      <c r="E56" s="36">
        <v>1</v>
      </c>
      <c r="F56" s="36"/>
      <c r="G56" s="37">
        <v>62800000</v>
      </c>
      <c r="H56" s="37">
        <f t="shared" si="1"/>
        <v>62800000</v>
      </c>
    </row>
    <row r="57" spans="1:8">
      <c r="A57" s="36">
        <v>15</v>
      </c>
      <c r="B57" s="18" t="s">
        <v>53</v>
      </c>
      <c r="C57" s="18" t="s">
        <v>60</v>
      </c>
      <c r="D57" s="35">
        <v>102725</v>
      </c>
      <c r="E57" s="36">
        <v>1</v>
      </c>
      <c r="F57" s="36"/>
      <c r="G57" s="37">
        <v>1500000</v>
      </c>
      <c r="H57" s="37">
        <f t="shared" si="1"/>
        <v>1500000</v>
      </c>
    </row>
    <row r="58" spans="1:8">
      <c r="A58" s="36">
        <v>16</v>
      </c>
      <c r="B58" s="18" t="s">
        <v>175</v>
      </c>
      <c r="C58" s="18" t="s">
        <v>60</v>
      </c>
      <c r="D58" s="35">
        <v>539767</v>
      </c>
      <c r="E58" s="36">
        <v>4</v>
      </c>
      <c r="F58" s="36"/>
      <c r="G58" s="37">
        <v>14440000</v>
      </c>
      <c r="H58" s="37">
        <f t="shared" si="1"/>
        <v>57760000</v>
      </c>
    </row>
    <row r="59" spans="1:8">
      <c r="A59" s="36">
        <v>17</v>
      </c>
      <c r="B59" s="18" t="s">
        <v>212</v>
      </c>
      <c r="C59" s="18" t="s">
        <v>60</v>
      </c>
      <c r="D59" s="35">
        <v>162239</v>
      </c>
      <c r="E59" s="36">
        <v>1</v>
      </c>
      <c r="F59" s="36"/>
      <c r="G59" s="37">
        <v>15340000</v>
      </c>
      <c r="H59" s="37">
        <f t="shared" si="1"/>
        <v>15340000</v>
      </c>
    </row>
    <row r="60" spans="1:8" ht="30">
      <c r="A60" s="131">
        <v>18</v>
      </c>
      <c r="B60" s="18" t="s">
        <v>174</v>
      </c>
      <c r="C60" s="18" t="s">
        <v>173</v>
      </c>
      <c r="D60" s="35">
        <v>8066478</v>
      </c>
      <c r="E60" s="36">
        <v>2</v>
      </c>
      <c r="F60" s="36"/>
      <c r="G60" s="37">
        <v>85930000</v>
      </c>
      <c r="H60" s="37">
        <f t="shared" si="1"/>
        <v>171860000</v>
      </c>
    </row>
    <row r="61" spans="1:8">
      <c r="A61" s="36"/>
      <c r="B61" s="34" t="s">
        <v>400</v>
      </c>
      <c r="C61" s="18"/>
      <c r="D61" s="35"/>
      <c r="E61" s="36"/>
      <c r="F61" s="36"/>
      <c r="G61" s="37"/>
      <c r="H61" s="37"/>
    </row>
    <row r="62" spans="1:8">
      <c r="A62" s="36">
        <v>19</v>
      </c>
      <c r="B62" s="18" t="s">
        <v>401</v>
      </c>
      <c r="C62" s="35" t="s">
        <v>119</v>
      </c>
      <c r="D62" s="35"/>
      <c r="E62" s="36">
        <v>5</v>
      </c>
      <c r="F62" s="36" t="s">
        <v>62</v>
      </c>
      <c r="G62" s="37">
        <v>15000000</v>
      </c>
      <c r="H62" s="37">
        <f t="shared" ref="H62:H71" si="2">G62*E62</f>
        <v>75000000</v>
      </c>
    </row>
    <row r="63" spans="1:8">
      <c r="A63" s="36">
        <v>20</v>
      </c>
      <c r="B63" s="18" t="s">
        <v>263</v>
      </c>
      <c r="C63" s="35" t="s">
        <v>368</v>
      </c>
      <c r="D63" s="35"/>
      <c r="E63" s="36">
        <v>1</v>
      </c>
      <c r="F63" s="36" t="s">
        <v>62</v>
      </c>
      <c r="G63" s="37">
        <v>3900000</v>
      </c>
      <c r="H63" s="37">
        <f t="shared" si="2"/>
        <v>3900000</v>
      </c>
    </row>
    <row r="64" spans="1:8">
      <c r="A64" s="36">
        <v>21</v>
      </c>
      <c r="B64" s="18" t="s">
        <v>264</v>
      </c>
      <c r="C64" s="35" t="s">
        <v>368</v>
      </c>
      <c r="D64" s="35"/>
      <c r="E64" s="36">
        <v>1</v>
      </c>
      <c r="F64" s="36" t="s">
        <v>62</v>
      </c>
      <c r="G64" s="37">
        <v>500000</v>
      </c>
      <c r="H64" s="37">
        <f t="shared" si="2"/>
        <v>500000</v>
      </c>
    </row>
    <row r="65" spans="1:8">
      <c r="A65" s="36">
        <v>22</v>
      </c>
      <c r="B65" s="18" t="s">
        <v>265</v>
      </c>
      <c r="C65" s="35" t="s">
        <v>368</v>
      </c>
      <c r="D65" s="35"/>
      <c r="E65" s="36">
        <v>10</v>
      </c>
      <c r="F65" s="36" t="s">
        <v>62</v>
      </c>
      <c r="G65" s="37">
        <v>3400000</v>
      </c>
      <c r="H65" s="37">
        <f t="shared" si="2"/>
        <v>34000000</v>
      </c>
    </row>
    <row r="66" spans="1:8">
      <c r="A66" s="36">
        <v>23</v>
      </c>
      <c r="B66" s="18" t="s">
        <v>266</v>
      </c>
      <c r="C66" s="35" t="s">
        <v>368</v>
      </c>
      <c r="D66" s="35"/>
      <c r="E66" s="36">
        <v>20</v>
      </c>
      <c r="F66" s="36" t="s">
        <v>62</v>
      </c>
      <c r="G66" s="37">
        <v>400000</v>
      </c>
      <c r="H66" s="37">
        <f t="shared" si="2"/>
        <v>8000000</v>
      </c>
    </row>
    <row r="67" spans="1:8">
      <c r="A67" s="36">
        <v>24</v>
      </c>
      <c r="B67" s="18" t="s">
        <v>267</v>
      </c>
      <c r="C67" s="35" t="s">
        <v>368</v>
      </c>
      <c r="D67" s="35"/>
      <c r="E67" s="36">
        <v>1</v>
      </c>
      <c r="F67" s="36" t="s">
        <v>62</v>
      </c>
      <c r="G67" s="37">
        <v>4000000</v>
      </c>
      <c r="H67" s="37">
        <f t="shared" si="2"/>
        <v>4000000</v>
      </c>
    </row>
    <row r="68" spans="1:8">
      <c r="A68" s="36">
        <v>25</v>
      </c>
      <c r="B68" s="18" t="s">
        <v>268</v>
      </c>
      <c r="C68" s="35" t="s">
        <v>368</v>
      </c>
      <c r="D68" s="35"/>
      <c r="E68" s="36">
        <v>1</v>
      </c>
      <c r="F68" s="36" t="s">
        <v>62</v>
      </c>
      <c r="G68" s="37">
        <v>35000000</v>
      </c>
      <c r="H68" s="37">
        <f t="shared" si="2"/>
        <v>35000000</v>
      </c>
    </row>
    <row r="69" spans="1:8">
      <c r="A69" s="36">
        <v>26</v>
      </c>
      <c r="B69" s="18" t="s">
        <v>269</v>
      </c>
      <c r="C69" s="35" t="s">
        <v>368</v>
      </c>
      <c r="D69" s="35"/>
      <c r="E69" s="36">
        <v>1</v>
      </c>
      <c r="F69" s="36" t="s">
        <v>62</v>
      </c>
      <c r="G69" s="37">
        <v>2600000</v>
      </c>
      <c r="H69" s="37">
        <f t="shared" si="2"/>
        <v>2600000</v>
      </c>
    </row>
    <row r="70" spans="1:8">
      <c r="A70" s="36">
        <v>27</v>
      </c>
      <c r="B70" s="18" t="s">
        <v>270</v>
      </c>
      <c r="C70" s="35" t="s">
        <v>368</v>
      </c>
      <c r="D70" s="35"/>
      <c r="E70" s="36">
        <v>2</v>
      </c>
      <c r="F70" s="36" t="s">
        <v>62</v>
      </c>
      <c r="G70" s="37">
        <v>5200000</v>
      </c>
      <c r="H70" s="37">
        <f t="shared" si="2"/>
        <v>10400000</v>
      </c>
    </row>
    <row r="71" spans="1:8">
      <c r="A71" s="36">
        <v>28</v>
      </c>
      <c r="B71" s="18" t="s">
        <v>374</v>
      </c>
      <c r="C71" s="35" t="s">
        <v>368</v>
      </c>
      <c r="D71" s="35"/>
      <c r="E71" s="36">
        <v>2</v>
      </c>
      <c r="F71" s="36" t="s">
        <v>62</v>
      </c>
      <c r="G71" s="37">
        <v>20000000</v>
      </c>
      <c r="H71" s="37">
        <f t="shared" si="2"/>
        <v>40000000</v>
      </c>
    </row>
    <row r="72" spans="1:8">
      <c r="A72" s="90"/>
      <c r="B72" s="41" t="s">
        <v>372</v>
      </c>
      <c r="C72" s="33"/>
      <c r="D72" s="33"/>
      <c r="E72" s="33"/>
      <c r="F72" s="33"/>
      <c r="G72" s="37"/>
      <c r="H72" s="42">
        <f>SUBTOTAL(9,H8:H70)</f>
        <v>10615640000</v>
      </c>
    </row>
    <row r="73" spans="1:8">
      <c r="A73" s="99"/>
      <c r="B73" s="41" t="s">
        <v>418</v>
      </c>
      <c r="C73" s="100"/>
      <c r="D73" s="100"/>
      <c r="E73" s="100"/>
      <c r="F73" s="100"/>
      <c r="G73" s="101"/>
      <c r="H73" s="132"/>
    </row>
    <row r="74" spans="1:8">
      <c r="A74" s="99"/>
      <c r="B74" s="41" t="s">
        <v>419</v>
      </c>
      <c r="C74" s="100"/>
      <c r="D74" s="100"/>
      <c r="E74" s="100"/>
      <c r="F74" s="100"/>
      <c r="G74" s="101"/>
      <c r="H74" s="132">
        <f>(H72-H60-H62-H63-H64-H65-H66-H67-H68-H69-H70-H71)*0.05</f>
        <v>511519000</v>
      </c>
    </row>
    <row r="75" spans="1:8">
      <c r="A75" s="99"/>
      <c r="B75" s="41" t="s">
        <v>420</v>
      </c>
      <c r="C75" s="100"/>
      <c r="D75" s="100"/>
      <c r="E75" s="100"/>
      <c r="F75" s="100"/>
      <c r="G75" s="101"/>
      <c r="H75" s="132">
        <f>(H62+H63+H64+H65+H66+H67+H68+H69+H70+H71)*0.1</f>
        <v>21340000</v>
      </c>
    </row>
    <row r="76" spans="1:8">
      <c r="A76" s="99"/>
      <c r="B76" s="41" t="s">
        <v>321</v>
      </c>
      <c r="C76" s="100"/>
      <c r="D76" s="100"/>
      <c r="E76" s="100"/>
      <c r="F76" s="100"/>
      <c r="G76" s="101"/>
      <c r="H76" s="132">
        <f>H72+H74+H75</f>
        <v>11148499000</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
  <sheetViews>
    <sheetView tabSelected="1" workbookViewId="0">
      <selection activeCell="B8" sqref="B8"/>
    </sheetView>
  </sheetViews>
  <sheetFormatPr defaultRowHeight="15"/>
  <cols>
    <col min="1" max="1" width="7.7109375" style="55" customWidth="1"/>
    <col min="2" max="2" width="50.7109375" style="55" customWidth="1"/>
    <col min="3" max="3" width="10.140625" style="55" customWidth="1"/>
    <col min="4" max="4" width="7.85546875" style="55" customWidth="1"/>
    <col min="5" max="5" width="9.140625" style="55"/>
    <col min="6" max="6" width="7.140625" style="55" customWidth="1"/>
    <col min="7" max="7" width="11.28515625" style="55" customWidth="1"/>
    <col min="8" max="8" width="16.7109375" style="55" customWidth="1"/>
    <col min="9" max="9" width="6.85546875" style="55" customWidth="1"/>
    <col min="10" max="10" width="12.85546875" style="55" customWidth="1"/>
    <col min="11" max="11" width="14.140625" style="55" customWidth="1"/>
    <col min="12" max="12" width="13.140625" style="55" customWidth="1"/>
    <col min="13" max="13" width="14.140625" style="55" customWidth="1"/>
    <col min="14" max="14" width="12.5703125" style="55" customWidth="1"/>
    <col min="15" max="15" width="12" style="55" customWidth="1"/>
    <col min="16" max="16" width="14.42578125" style="55" customWidth="1"/>
    <col min="17" max="16384" width="9.140625" style="55"/>
  </cols>
  <sheetData>
    <row r="1" spans="1:16" ht="18.75">
      <c r="A1" s="25"/>
      <c r="B1" s="102" t="s">
        <v>295</v>
      </c>
      <c r="C1" s="25"/>
      <c r="D1" s="25"/>
      <c r="E1" s="25"/>
      <c r="F1" s="25"/>
      <c r="G1" s="27" t="s">
        <v>360</v>
      </c>
      <c r="H1" s="103"/>
      <c r="I1" s="104"/>
      <c r="P1" s="103"/>
    </row>
    <row r="2" spans="1:16" ht="60">
      <c r="A2" s="28" t="s">
        <v>288</v>
      </c>
      <c r="B2" s="29" t="s">
        <v>289</v>
      </c>
      <c r="C2" s="30" t="s">
        <v>290</v>
      </c>
      <c r="D2" s="30" t="s">
        <v>292</v>
      </c>
      <c r="E2" s="31" t="s">
        <v>277</v>
      </c>
      <c r="F2" s="31" t="s">
        <v>291</v>
      </c>
      <c r="G2" s="32" t="s">
        <v>364</v>
      </c>
      <c r="H2" s="32" t="s">
        <v>363</v>
      </c>
      <c r="I2" s="104"/>
      <c r="P2" s="105"/>
    </row>
    <row r="3" spans="1:16">
      <c r="A3" s="106">
        <v>1</v>
      </c>
      <c r="B3" s="107" t="s">
        <v>296</v>
      </c>
      <c r="C3" s="108"/>
      <c r="D3" s="108" t="s">
        <v>294</v>
      </c>
      <c r="E3" s="108"/>
      <c r="F3" s="108"/>
      <c r="G3" s="109"/>
      <c r="H3" s="109"/>
      <c r="I3" s="104"/>
      <c r="P3" s="110"/>
    </row>
    <row r="4" spans="1:16">
      <c r="A4" s="45">
        <v>1.1000000000000001</v>
      </c>
      <c r="B4" s="85" t="s">
        <v>279</v>
      </c>
      <c r="C4" s="44"/>
      <c r="D4" s="45" t="s">
        <v>294</v>
      </c>
      <c r="E4" s="45"/>
      <c r="F4" s="45">
        <v>2</v>
      </c>
      <c r="G4" s="109">
        <v>12000000</v>
      </c>
      <c r="H4" s="46">
        <f>G4*F4</f>
        <v>24000000</v>
      </c>
      <c r="I4" s="104"/>
      <c r="P4" s="111"/>
    </row>
    <row r="5" spans="1:16">
      <c r="A5" s="45">
        <v>1.2</v>
      </c>
      <c r="B5" s="85" t="s">
        <v>271</v>
      </c>
      <c r="C5" s="44"/>
      <c r="D5" s="108" t="s">
        <v>294</v>
      </c>
      <c r="E5" s="45"/>
      <c r="F5" s="45">
        <v>2</v>
      </c>
      <c r="G5" s="109">
        <v>12000000</v>
      </c>
      <c r="H5" s="46">
        <f t="shared" ref="H5:H10" si="0">G5*F5</f>
        <v>24000000</v>
      </c>
      <c r="I5" s="104"/>
      <c r="P5" s="111"/>
    </row>
    <row r="6" spans="1:16">
      <c r="A6" s="45">
        <v>1.3</v>
      </c>
      <c r="B6" s="85" t="s">
        <v>315</v>
      </c>
      <c r="C6" s="44"/>
      <c r="D6" s="108"/>
      <c r="E6" s="45"/>
      <c r="F6" s="45"/>
      <c r="G6" s="109"/>
      <c r="H6" s="46"/>
      <c r="I6" s="104"/>
      <c r="P6" s="111"/>
    </row>
    <row r="7" spans="1:16">
      <c r="A7" s="45">
        <v>1.4</v>
      </c>
      <c r="B7" s="85" t="s">
        <v>280</v>
      </c>
      <c r="C7" s="44"/>
      <c r="D7" s="108" t="s">
        <v>294</v>
      </c>
      <c r="E7" s="45"/>
      <c r="F7" s="45">
        <v>3</v>
      </c>
      <c r="G7" s="109">
        <v>12000000</v>
      </c>
      <c r="H7" s="46">
        <f t="shared" si="0"/>
        <v>36000000</v>
      </c>
      <c r="I7" s="104"/>
      <c r="P7" s="111"/>
    </row>
    <row r="8" spans="1:16">
      <c r="A8" s="45">
        <v>1.5</v>
      </c>
      <c r="B8" s="85" t="s">
        <v>314</v>
      </c>
      <c r="C8" s="44"/>
      <c r="D8" s="108" t="s">
        <v>294</v>
      </c>
      <c r="E8" s="45"/>
      <c r="F8" s="45">
        <v>2</v>
      </c>
      <c r="G8" s="109">
        <v>12000000</v>
      </c>
      <c r="H8" s="46">
        <f t="shared" si="0"/>
        <v>24000000</v>
      </c>
      <c r="I8" s="104"/>
      <c r="P8" s="111"/>
    </row>
    <row r="9" spans="1:16">
      <c r="A9" s="45">
        <v>1.6</v>
      </c>
      <c r="B9" s="85" t="s">
        <v>281</v>
      </c>
      <c r="C9" s="44"/>
      <c r="D9" s="45" t="s">
        <v>294</v>
      </c>
      <c r="E9" s="45"/>
      <c r="F9" s="45">
        <v>3</v>
      </c>
      <c r="G9" s="109">
        <v>12000000</v>
      </c>
      <c r="H9" s="46">
        <f t="shared" si="0"/>
        <v>36000000</v>
      </c>
      <c r="I9" s="104"/>
      <c r="P9" s="111"/>
    </row>
    <row r="10" spans="1:16">
      <c r="A10" s="45">
        <v>1.7</v>
      </c>
      <c r="B10" s="85" t="s">
        <v>282</v>
      </c>
      <c r="C10" s="44"/>
      <c r="D10" s="108" t="s">
        <v>294</v>
      </c>
      <c r="E10" s="45"/>
      <c r="F10" s="45">
        <v>3</v>
      </c>
      <c r="G10" s="109">
        <v>12000000</v>
      </c>
      <c r="H10" s="46">
        <f t="shared" si="0"/>
        <v>36000000</v>
      </c>
      <c r="I10" s="104"/>
      <c r="P10" s="111"/>
    </row>
    <row r="11" spans="1:16">
      <c r="A11" s="45">
        <v>2</v>
      </c>
      <c r="B11" s="112" t="s">
        <v>316</v>
      </c>
      <c r="C11" s="44"/>
      <c r="D11" s="45"/>
      <c r="E11" s="45"/>
      <c r="F11" s="45"/>
      <c r="G11" s="109">
        <v>0</v>
      </c>
      <c r="H11" s="46">
        <f t="shared" ref="H11:H18" si="1">G11*F11</f>
        <v>0</v>
      </c>
      <c r="I11" s="104"/>
      <c r="P11" s="111"/>
    </row>
    <row r="12" spans="1:16">
      <c r="A12" s="45">
        <v>2.1</v>
      </c>
      <c r="B12" s="85" t="s">
        <v>279</v>
      </c>
      <c r="C12" s="44"/>
      <c r="D12" s="45" t="s">
        <v>294</v>
      </c>
      <c r="E12" s="45"/>
      <c r="F12" s="45">
        <v>4</v>
      </c>
      <c r="G12" s="109">
        <v>14000000</v>
      </c>
      <c r="H12" s="46">
        <f t="shared" si="1"/>
        <v>56000000</v>
      </c>
      <c r="I12" s="104"/>
      <c r="P12" s="111"/>
    </row>
    <row r="13" spans="1:16">
      <c r="A13" s="45">
        <v>2.2000000000000002</v>
      </c>
      <c r="B13" s="85" t="s">
        <v>271</v>
      </c>
      <c r="C13" s="44"/>
      <c r="D13" s="45" t="s">
        <v>294</v>
      </c>
      <c r="E13" s="45"/>
      <c r="F13" s="45">
        <v>4</v>
      </c>
      <c r="G13" s="109">
        <v>14000000</v>
      </c>
      <c r="H13" s="46">
        <f t="shared" si="1"/>
        <v>56000000</v>
      </c>
      <c r="I13" s="104"/>
      <c r="P13" s="111"/>
    </row>
    <row r="14" spans="1:16">
      <c r="A14" s="45">
        <v>2.2999999999999998</v>
      </c>
      <c r="B14" s="85" t="s">
        <v>315</v>
      </c>
      <c r="C14" s="44"/>
      <c r="D14" s="45"/>
      <c r="E14" s="45"/>
      <c r="F14" s="45"/>
      <c r="G14" s="109"/>
      <c r="H14" s="46"/>
      <c r="I14" s="104"/>
      <c r="P14" s="111"/>
    </row>
    <row r="15" spans="1:16">
      <c r="A15" s="45">
        <v>2.4</v>
      </c>
      <c r="B15" s="85" t="s">
        <v>280</v>
      </c>
      <c r="C15" s="45"/>
      <c r="D15" s="45" t="s">
        <v>294</v>
      </c>
      <c r="E15" s="45"/>
      <c r="F15" s="45">
        <v>5</v>
      </c>
      <c r="G15" s="109">
        <v>60000000</v>
      </c>
      <c r="H15" s="46">
        <f t="shared" si="1"/>
        <v>300000000</v>
      </c>
      <c r="I15" s="104"/>
      <c r="P15" s="111"/>
    </row>
    <row r="16" spans="1:16">
      <c r="A16" s="45">
        <v>2.5</v>
      </c>
      <c r="B16" s="85" t="s">
        <v>314</v>
      </c>
      <c r="C16" s="45"/>
      <c r="D16" s="45" t="s">
        <v>294</v>
      </c>
      <c r="E16" s="45"/>
      <c r="F16" s="45">
        <v>3</v>
      </c>
      <c r="G16" s="109">
        <v>60000000</v>
      </c>
      <c r="H16" s="46">
        <f t="shared" si="1"/>
        <v>180000000</v>
      </c>
      <c r="I16" s="104"/>
      <c r="P16" s="111"/>
    </row>
    <row r="17" spans="1:16">
      <c r="A17" s="45">
        <v>2.6</v>
      </c>
      <c r="B17" s="85" t="s">
        <v>281</v>
      </c>
      <c r="C17" s="45"/>
      <c r="D17" s="45" t="s">
        <v>294</v>
      </c>
      <c r="E17" s="45"/>
      <c r="F17" s="45">
        <v>5</v>
      </c>
      <c r="G17" s="109">
        <v>60000000</v>
      </c>
      <c r="H17" s="46">
        <f t="shared" si="1"/>
        <v>300000000</v>
      </c>
      <c r="I17" s="104"/>
      <c r="P17" s="111"/>
    </row>
    <row r="18" spans="1:16">
      <c r="A18" s="45">
        <v>2.7</v>
      </c>
      <c r="B18" s="85" t="s">
        <v>282</v>
      </c>
      <c r="C18" s="85"/>
      <c r="D18" s="45" t="s">
        <v>294</v>
      </c>
      <c r="E18" s="85"/>
      <c r="F18" s="45">
        <v>5</v>
      </c>
      <c r="G18" s="109">
        <v>60000000</v>
      </c>
      <c r="H18" s="46">
        <f t="shared" si="1"/>
        <v>300000000</v>
      </c>
      <c r="I18" s="104"/>
      <c r="P18" s="111"/>
    </row>
    <row r="19" spans="1:16">
      <c r="A19" s="85"/>
      <c r="B19" s="41" t="s">
        <v>372</v>
      </c>
      <c r="C19" s="85"/>
      <c r="D19" s="85"/>
      <c r="E19" s="85"/>
      <c r="F19" s="113"/>
      <c r="G19" s="85"/>
      <c r="H19" s="130">
        <f>SUM(H4:H18)</f>
        <v>1372000000</v>
      </c>
      <c r="I19" s="114"/>
      <c r="P19" s="115"/>
    </row>
    <row r="20" spans="1:16">
      <c r="A20" s="85"/>
      <c r="B20" s="41" t="s">
        <v>370</v>
      </c>
      <c r="C20" s="85"/>
      <c r="D20" s="85"/>
      <c r="E20" s="85"/>
      <c r="F20" s="85"/>
      <c r="G20" s="85"/>
      <c r="H20" s="130">
        <f>H19*0.1</f>
        <v>137200000</v>
      </c>
    </row>
    <row r="21" spans="1:16">
      <c r="A21" s="85"/>
      <c r="B21" s="41" t="s">
        <v>321</v>
      </c>
      <c r="C21" s="85"/>
      <c r="D21" s="85"/>
      <c r="E21" s="85"/>
      <c r="F21" s="85"/>
      <c r="G21" s="85"/>
      <c r="H21" s="130">
        <f>H19+H20</f>
        <v>1509200000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Tong hop</vt:lpstr>
      <vt:lpstr>PTN Khi Nen</vt:lpstr>
      <vt:lpstr>PTN thuy luc</vt:lpstr>
      <vt:lpstr>PTN TĐH</vt:lpstr>
      <vt:lpstr>MPS PA</vt:lpstr>
      <vt:lpstr>MPS I4.0 </vt:lpstr>
      <vt:lpstr>MPS 210 Full(12 stations) </vt:lpstr>
      <vt:lpstr>MPS-500 -FMS </vt:lpstr>
      <vt:lpstr>Training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Minh Duong</dc:creator>
  <cp:lastModifiedBy>CVBAO</cp:lastModifiedBy>
  <dcterms:created xsi:type="dcterms:W3CDTF">2017-04-10T08:36:44Z</dcterms:created>
  <dcterms:modified xsi:type="dcterms:W3CDTF">2018-02-05T02:16:18Z</dcterms:modified>
</cp:coreProperties>
</file>